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ummary" sheetId="1" r:id="rId4"/>
    <sheet name="Map" sheetId="2" r:id="rId5"/>
  </sheets>
</workbook>
</file>

<file path=xl/comments1.xml><?xml version="1.0" encoding="utf-8"?>
<comments xmlns="http://schemas.openxmlformats.org/spreadsheetml/2006/main">
  <authors>
    <author>Matilda Gosling</author>
  </authors>
  <commentList>
    <comment ref="R4" authorId="0">
      <text>
        <r>
          <rPr>
            <sz val="11"/>
            <color indexed="8"/>
            <rFont val="Helvetica Neue"/>
          </rPr>
          <t>Matilda Gosling:
Per person cost for 8 modules, assuming 12 people take the full course</t>
        </r>
      </text>
    </comment>
    <comment ref="C88" authorId="0">
      <text>
        <r>
          <rPr>
            <sz val="11"/>
            <color indexed="8"/>
            <rFont val="Helvetica Neue"/>
          </rPr>
          <t>Matilda Gosling:
Board leadership stage 1 course was not listed</t>
        </r>
      </text>
    </comment>
    <comment ref="R374" authorId="0">
      <text>
        <r>
          <rPr>
            <sz val="11"/>
            <color indexed="8"/>
            <rFont val="Helvetica Neue"/>
          </rPr>
          <t>Matilda Gosling:
Individual modules can be taken for £120 plus VAT each</t>
        </r>
      </text>
    </comment>
    <comment ref="R412" authorId="0">
      <text>
        <r>
          <rPr>
            <sz val="11"/>
            <color indexed="8"/>
            <rFont val="Helvetica Neue"/>
          </rPr>
          <t>Matilda Gosling:
Prices for this and others from the same provider are done on the basis of a small group (7-10 people) for a full day</t>
        </r>
      </text>
    </comment>
  </commentList>
</comments>
</file>

<file path=xl/sharedStrings.xml><?xml version="1.0" encoding="utf-8"?>
<sst xmlns="http://schemas.openxmlformats.org/spreadsheetml/2006/main" uniqueCount="1702">
  <si>
    <t>Count</t>
  </si>
  <si>
    <t>%</t>
  </si>
  <si>
    <t>Totals</t>
  </si>
  <si>
    <t>Unique providers</t>
  </si>
  <si>
    <t>Courses mapped</t>
  </si>
  <si>
    <t>Specific focus areas</t>
  </si>
  <si>
    <t>Emerging managers</t>
  </si>
  <si>
    <t>Sub-sectors</t>
  </si>
  <si>
    <t>Regions/areas</t>
  </si>
  <si>
    <t>Leadership vs management</t>
  </si>
  <si>
    <t>Cost</t>
  </si>
  <si>
    <t>Leadership</t>
  </si>
  <si>
    <t>Management</t>
  </si>
  <si>
    <t>Provider type</t>
  </si>
  <si>
    <t>Voluntary</t>
  </si>
  <si>
    <t>Private</t>
  </si>
  <si>
    <t>Public</t>
  </si>
  <si>
    <t>University/college</t>
  </si>
  <si>
    <t>Free</t>
  </si>
  <si>
    <t>Paid</t>
  </si>
  <si>
    <t>Not stated</t>
  </si>
  <si>
    <t>Average cost for paid courses</t>
  </si>
  <si>
    <t>Cost per hour for paid courses</t>
  </si>
  <si>
    <t>Certification/accreditation</t>
  </si>
  <si>
    <t>Yes</t>
  </si>
  <si>
    <t>No</t>
  </si>
  <si>
    <t>Free certified/accredited courses</t>
  </si>
  <si>
    <t>Paid certified/accredited courses</t>
  </si>
  <si>
    <t>Delivery mode</t>
  </si>
  <si>
    <t>Online</t>
  </si>
  <si>
    <t>In person</t>
  </si>
  <si>
    <t>Blended/either</t>
  </si>
  <si>
    <t>Self-directed e-learning</t>
  </si>
  <si>
    <t>Average contact hours</t>
  </si>
  <si>
    <t>Broad M&amp;L category</t>
  </si>
  <si>
    <t>Leadership and strategic direction</t>
  </si>
  <si>
    <t>Financial management, compliance and sustainability</t>
  </si>
  <si>
    <t>People</t>
  </si>
  <si>
    <t>Performance and impact</t>
  </si>
  <si>
    <t>Other management</t>
  </si>
  <si>
    <t>Cross-cutting</t>
  </si>
  <si>
    <t>Leadership sub-category</t>
  </si>
  <si>
    <t>Governance</t>
  </si>
  <si>
    <t>Organisational strategy</t>
  </si>
  <si>
    <t>Financial strategy</t>
  </si>
  <si>
    <t>Management sub-category</t>
  </si>
  <si>
    <t>General management</t>
  </si>
  <si>
    <t>Financial management</t>
  </si>
  <si>
    <t>People management</t>
  </si>
  <si>
    <t>Volunteer management</t>
  </si>
  <si>
    <t>Equality, diversity and inclusion</t>
  </si>
  <si>
    <t>Compliance</t>
  </si>
  <si>
    <t>Project management</t>
  </si>
  <si>
    <t>Risk management</t>
  </si>
  <si>
    <t>Change management</t>
  </si>
  <si>
    <t>Stakeholder engagement</t>
  </si>
  <si>
    <t>Monitoring, evaluation and impact reporting</t>
  </si>
  <si>
    <t>Provider Name</t>
  </si>
  <si>
    <t>Unique Providers</t>
  </si>
  <si>
    <t>Course Name</t>
  </si>
  <si>
    <t>Link</t>
  </si>
  <si>
    <t>Provider Type</t>
  </si>
  <si>
    <t>Certification/Accreditation</t>
  </si>
  <si>
    <t>Content Focus</t>
  </si>
  <si>
    <t>M&amp;L Category</t>
  </si>
  <si>
    <t>Training Category</t>
  </si>
  <si>
    <t>Emerging Manager Focus?</t>
  </si>
  <si>
    <t>Sub-Sector-Specific?</t>
  </si>
  <si>
    <t>Region-specific?</t>
  </si>
  <si>
    <t>Training Volume</t>
  </si>
  <si>
    <t>Learning Outcomes</t>
  </si>
  <si>
    <t>Timeframe</t>
  </si>
  <si>
    <t>Cost per Hour</t>
  </si>
  <si>
    <t>Delivery Mode</t>
  </si>
  <si>
    <t>Target Audience</t>
  </si>
  <si>
    <t>Detail</t>
  </si>
  <si>
    <t>Yes/No</t>
  </si>
  <si>
    <t>Length</t>
  </si>
  <si>
    <t>Contact Hours</t>
  </si>
  <si>
    <t>AAB Group</t>
  </si>
  <si>
    <t>How do you set your charity up for success?</t>
  </si>
  <si>
    <r>
      <rPr>
        <u val="single"/>
        <sz val="10"/>
        <color indexed="8"/>
        <rFont val="Arial"/>
      </rPr>
      <t>https://www.eventbrite.co.uk/e/how-do-you-set-your-charity-up-for-success-tickets-631347847407</t>
    </r>
  </si>
  <si>
    <t>N/A</t>
  </si>
  <si>
    <t>Cashflow, budgets and financial security.</t>
  </si>
  <si>
    <t>*</t>
  </si>
  <si>
    <t>Single session</t>
  </si>
  <si>
    <t>Trustees and charity managers (with access to Glasgow - NB the training event is being used as a sales tool)</t>
  </si>
  <si>
    <t>Action Planning</t>
  </si>
  <si>
    <t>Introduction to line management</t>
  </si>
  <si>
    <r>
      <rPr>
        <u val="single"/>
        <sz val="10"/>
        <color indexed="8"/>
        <rFont val="Arial"/>
      </rPr>
      <t>https://actionplanning.co.uk/application/files/6616/6454/9869/Introduction_to_Line_Management_for_AP_website.pdf</t>
    </r>
  </si>
  <si>
    <t>Delegation, motivation, performance management, giving feedback, time management, setting targets, coaching staff, running appraisals and handling conflict.</t>
  </si>
  <si>
    <t>Up to 12 per group (each group must be from the same charity)</t>
  </si>
  <si>
    <t>8 3-hour modules</t>
  </si>
  <si>
    <t>Line managers and supervisors working in charities</t>
  </si>
  <si>
    <t>Effective delegation skills</t>
  </si>
  <si>
    <r>
      <rPr>
        <u val="single"/>
        <sz val="10"/>
        <color indexed="8"/>
        <rFont val="Arial"/>
      </rPr>
      <t>https://actionplanning.co.uk/application/files/2116/6454/9869/Effective_Delegation_Skills_for_AP_website.pdf</t>
    </r>
  </si>
  <si>
    <t>Recruitment skills</t>
  </si>
  <si>
    <r>
      <rPr>
        <u val="single"/>
        <sz val="10"/>
        <color indexed="8"/>
        <rFont val="Arial"/>
      </rPr>
      <t>https://actionplanning.co.uk/application/files/4716/6454/9871/Recruitment_Skills_for_AP_website.pdf</t>
    </r>
  </si>
  <si>
    <t>Hiring managers working in charities</t>
  </si>
  <si>
    <t>Managing disciplinary issues in the workplace</t>
  </si>
  <si>
    <r>
      <rPr>
        <u val="single"/>
        <sz val="10"/>
        <color indexed="8"/>
        <rFont val="Arial"/>
      </rPr>
      <t>https://actionplanning.co.uk/application/files/1516/6454/9870/Managing_Disciplinary_Issues_in_the_Workplace_for_AP_website.pdf</t>
    </r>
  </si>
  <si>
    <t>Managing underperformance in the workplace</t>
  </si>
  <si>
    <r>
      <rPr>
        <u val="single"/>
        <sz val="10"/>
        <color indexed="8"/>
        <rFont val="Arial"/>
      </rPr>
      <t>https://actionplanning.co.uk/application/files/9316/6454/9870/Managing_Underperformance_in_the_Workplace_for_AP_website.pdf</t>
    </r>
  </si>
  <si>
    <t>Bullying and harassment in the workplace</t>
  </si>
  <si>
    <r>
      <rPr>
        <u val="single"/>
        <sz val="10"/>
        <color indexed="8"/>
        <rFont val="Arial"/>
      </rPr>
      <t>https://actionplanning.co.uk/application/files/3416/6454/9868/Bullying_and_Harrassment_in_the_Workplace_for_AP_website.pdf</t>
    </r>
  </si>
  <si>
    <t>Menopause awareness for line managers</t>
  </si>
  <si>
    <r>
      <rPr>
        <u val="single"/>
        <sz val="10"/>
        <color indexed="8"/>
        <rFont val="Arial"/>
      </rPr>
      <t>https://actionplanning.co.uk/application/files/6716/6454/9870/Menopause_Awareness_for_Managers_for_AP_website.pdf</t>
    </r>
  </si>
  <si>
    <t>Active Together</t>
  </si>
  <si>
    <t>Club matters webinar: financial management - share and learn community of practice</t>
  </si>
  <si>
    <r>
      <rPr>
        <u val="single"/>
        <sz val="10"/>
        <color indexed="8"/>
        <rFont val="Arial"/>
      </rPr>
      <t>https://www.active-together.org/events/2023/06/club-matters-webinar-financial-management-share-and-learn-community-of-practice</t>
    </r>
  </si>
  <si>
    <t>Identify the principles of good financial management to aid financial sustainability and understand key tools to support the process of financial management.</t>
  </si>
  <si>
    <r>
      <rPr>
        <sz val="10"/>
        <color indexed="8"/>
        <rFont val="Arial"/>
      </rPr>
      <t xml:space="preserve">Identify the principles of good financial management to aid financial sustainability
</t>
    </r>
    <r>
      <rPr>
        <sz val="10"/>
        <color indexed="8"/>
        <rFont val="Arial"/>
      </rPr>
      <t>Identify key tools to support the process of financial management</t>
    </r>
  </si>
  <si>
    <t>Those with financial management responsibility in sports clubs in Leicestershire</t>
  </si>
  <si>
    <t>Association of Chairs</t>
  </si>
  <si>
    <t>Chairing essentials: building the board you want</t>
  </si>
  <si>
    <r>
      <rPr>
        <u val="single"/>
        <sz val="10"/>
        <color indexed="8"/>
        <rFont val="Arial"/>
      </rPr>
      <t>https://www.associationofchairs.org.uk/events/chairing-essentials-building-the-board-you-want-7/</t>
    </r>
  </si>
  <si>
    <t>Recruiting and developing a diverse, skilled and balanced board; refreshing the board to ensure it meets your needs now and in the future; and tools to support chairs in recruitment, induction and ongoing one-to-one work with trustees.</t>
  </si>
  <si>
    <t>Chairs of social purpose and not-for-profit organisations</t>
  </si>
  <si>
    <t>An introduction to the Chair’s role on finance</t>
  </si>
  <si>
    <r>
      <rPr>
        <u val="single"/>
        <sz val="10"/>
        <color indexed="8"/>
        <rFont val="Arial"/>
      </rPr>
      <t>https://www.associationofchairs.org.uk/events/an-introduction-to-the-chairs-role-on-finance/</t>
    </r>
  </si>
  <si>
    <t>New chair’s briefing - an online workshop</t>
  </si>
  <si>
    <r>
      <rPr>
        <u val="single"/>
        <sz val="10"/>
        <color indexed="8"/>
        <rFont val="Arial"/>
      </rPr>
      <t>https://www.associationofchairs.org.uk/events/new-chairs-briefing-an-online-workshop-11/</t>
    </r>
  </si>
  <si>
    <t>The Chair’s role in leading through financial uncertainty</t>
  </si>
  <si>
    <r>
      <rPr>
        <u val="single"/>
        <sz val="10"/>
        <color indexed="8"/>
        <rFont val="Arial"/>
      </rPr>
      <t>https://www.associationofchairs.org.uk/events/the-chairs-role-in-leading-through-financial-uncertainty/</t>
    </r>
  </si>
  <si>
    <t>Chairing plus: working with your chief executive</t>
  </si>
  <si>
    <r>
      <rPr>
        <u val="single"/>
        <sz val="10"/>
        <color indexed="8"/>
        <rFont val="Arial"/>
      </rPr>
      <t>https://www.associationofchairs.org.uk/events/chairing-plus-working-with-your-chief-executive-6/</t>
    </r>
  </si>
  <si>
    <t>Chairing mishaps and how to avoid them</t>
  </si>
  <si>
    <r>
      <rPr>
        <u val="single"/>
        <sz val="10"/>
        <color indexed="8"/>
        <rFont val="Arial"/>
      </rPr>
      <t>https://www.associationofchairs.org.uk/events/debra-allcock-tyler-chairing-mishaps-and-how-to-avoid-them/</t>
    </r>
  </si>
  <si>
    <t>Chairing essentials: dynamic and productive meetings</t>
  </si>
  <si>
    <r>
      <rPr>
        <u val="single"/>
        <sz val="10"/>
        <color indexed="8"/>
        <rFont val="Arial"/>
      </rPr>
      <t>https://www.associationofchairs.org.uk/events/chairing-essentials-dynamic-and-productive-meetings-8/</t>
    </r>
  </si>
  <si>
    <t>Chairing essentials: chairing with confidence</t>
  </si>
  <si>
    <r>
      <rPr>
        <u val="single"/>
        <sz val="10"/>
        <color indexed="8"/>
        <rFont val="Arial"/>
      </rPr>
      <t>https://www.associationofchairs.org.uk/events/chairing-essentials-chairing-with-confidence-8/</t>
    </r>
  </si>
  <si>
    <t>Association of the Chief Executives  of Voluntary Organisations</t>
  </si>
  <si>
    <t>Mentoring</t>
  </si>
  <si>
    <r>
      <rPr>
        <u val="single"/>
        <sz val="10"/>
        <color indexed="8"/>
        <rFont val="Arial"/>
      </rPr>
      <t>https://www.acevo.org.uk/support/mentoring/being-a-peer-mentor/online-mentoring-training/</t>
    </r>
  </si>
  <si>
    <t>CPD hours</t>
  </si>
  <si>
    <t>Helps advance knowledge and understanding of mentoring.</t>
  </si>
  <si>
    <t>7 units and an assessment</t>
  </si>
  <si>
    <t>ACEVO members who are mentors</t>
  </si>
  <si>
    <t>Dynamic duo</t>
  </si>
  <si>
    <r>
      <rPr>
        <u val="single"/>
        <sz val="10"/>
        <color indexed="8"/>
        <rFont val="Arial"/>
      </rPr>
      <t>https://acevocommunity.force.com/s/community-event?id=a3a3z0000058tcRAAQ</t>
    </r>
  </si>
  <si>
    <t>Relationship between the chair and chief executive.</t>
  </si>
  <si>
    <t>Chief executives and chairs of voluntary organisations</t>
  </si>
  <si>
    <t>Creating psychological safety and developing trust</t>
  </si>
  <si>
    <r>
      <rPr>
        <u val="single"/>
        <sz val="10"/>
        <color indexed="8"/>
        <rFont val="Arial"/>
      </rPr>
      <t>https://acevocommunity.force.com/s/community-event?id=a3a3z0000058tHBAAY</t>
    </r>
  </si>
  <si>
    <t>The workshop will equip CEOs with knowledge models and techniques to help them to navigate skilfully with their teams, including: how to create the psychological safety to surface different perspectives, how to explore these perspectives, and how to co-create ways forward that work for individuals and for organisations.</t>
  </si>
  <si>
    <r>
      <rPr>
        <sz val="10"/>
        <color indexed="8"/>
        <rFont val="Arial"/>
      </rPr>
      <t xml:space="preserve">You will return to your organisation inspired and equipped to skilfully communicate with your teams, making it easier to facilitate conversations around creating psychological safety
</t>
    </r>
    <r>
      <rPr>
        <sz val="10"/>
        <color indexed="8"/>
        <rFont val="Arial"/>
      </rPr>
      <t xml:space="preserve">You will leave clear on what might trip you up and how you will avoid or address it so that you can continue to build and maintain psychological safety.
</t>
    </r>
    <r>
      <rPr>
        <sz val="10"/>
        <color indexed="8"/>
        <rFont val="Arial"/>
      </rPr>
      <t>You will also leave with communication models and techniques which can be applied to a range of situations, not just of the issues that come up in this workshop.</t>
    </r>
  </si>
  <si>
    <t>Chief executives of voluntary organisations</t>
  </si>
  <si>
    <t>New and emerging leaders programme</t>
  </si>
  <si>
    <r>
      <rPr>
        <u val="single"/>
        <sz val="10"/>
        <color indexed="8"/>
        <rFont val="Arial"/>
      </rPr>
      <t>https://acevocommunity.force.com/s/community-event?id=a3a3z0000058tH6AAI</t>
    </r>
  </si>
  <si>
    <t>Institute of Leadership &amp; Management</t>
  </si>
  <si>
    <t>Various sessions over 3 months</t>
  </si>
  <si>
    <t>Leadership learning - charity boardroom dynamics: the CEO’s role!</t>
  </si>
  <si>
    <r>
      <rPr>
        <u val="single"/>
        <sz val="10"/>
        <color indexed="8"/>
        <rFont val="Arial"/>
      </rPr>
      <t>https://acevocommunity.force.com/s/community-event?id=a3a3z0000058tH1AAI</t>
    </r>
  </si>
  <si>
    <t>Basingstoke Voluntary Action</t>
  </si>
  <si>
    <t>Managing the performance of your employees</t>
  </si>
  <si>
    <r>
      <rPr>
        <u val="single"/>
        <sz val="10"/>
        <color indexed="8"/>
        <rFont val="Arial"/>
      </rPr>
      <t>https://www.eventbrite.co.uk/e/managing-the-performance-of-your-employees-tickets-635405413697</t>
    </r>
  </si>
  <si>
    <t>Managing people issues in a small charity or social enterprise.</t>
  </si>
  <si>
    <t>Small charities/social enterprises with no HR function</t>
  </si>
  <si>
    <t>Bayes Business School, City University of London, Centre for Charity Effectiveness</t>
  </si>
  <si>
    <t>New chief executives programme</t>
  </si>
  <si>
    <r>
      <rPr>
        <u val="single"/>
        <sz val="10"/>
        <color indexed="8"/>
        <rFont val="Arial"/>
      </rPr>
      <t>https://www.bayes.city.ac.uk/faculties-and-research/centres/cce/professional-development-programmes/new-chief-executives</t>
    </r>
  </si>
  <si>
    <t>Enables new nonprofit CEOs to “step up to the many demands and challenges of the role”.</t>
  </si>
  <si>
    <r>
      <rPr>
        <sz val="10"/>
        <color indexed="8"/>
        <rFont val="Arial"/>
      </rPr>
      <t xml:space="preserve">Develop your personal leadership capability
</t>
    </r>
    <r>
      <rPr>
        <sz val="10"/>
        <color indexed="8"/>
        <rFont val="Arial"/>
      </rPr>
      <t xml:space="preserve">Enhance your presence, communication and relational leadership skills
</t>
    </r>
    <r>
      <rPr>
        <sz val="10"/>
        <color indexed="8"/>
        <rFont val="Arial"/>
      </rPr>
      <t xml:space="preserve">Build your confidence to lead with agility
</t>
    </r>
    <r>
      <rPr>
        <sz val="10"/>
        <color indexed="8"/>
        <rFont val="Arial"/>
      </rPr>
      <t xml:space="preserve">Create an enduring peer support network
</t>
    </r>
    <r>
      <rPr>
        <sz val="10"/>
        <color indexed="8"/>
        <rFont val="Arial"/>
      </rPr>
      <t xml:space="preserve">Be inspired by the career experiences of successful nonprofit chief executives
</t>
    </r>
    <r>
      <rPr>
        <sz val="10"/>
        <color indexed="8"/>
        <rFont val="Arial"/>
      </rPr>
      <t xml:space="preserve">Understand how to improve organisational effectiveness
</t>
    </r>
    <r>
      <rPr>
        <sz val="10"/>
        <color indexed="8"/>
        <rFont val="Arial"/>
      </rPr>
      <t xml:space="preserve">Learn how to shape an organisation through positive relationships, dialogue and action
</t>
    </r>
    <r>
      <rPr>
        <sz val="10"/>
        <color indexed="8"/>
        <rFont val="Arial"/>
      </rPr>
      <t xml:space="preserve">Understand how to influence the chair and board, to engage stakeholders, and to incorporate diversity, inclusion and equity
</t>
    </r>
    <r>
      <rPr>
        <sz val="10"/>
        <color indexed="8"/>
        <rFont val="Arial"/>
      </rPr>
      <t>Widen your organisation’s professional network.</t>
    </r>
  </si>
  <si>
    <t>9 sessions across 4 months</t>
  </si>
  <si>
    <t>Blended</t>
  </si>
  <si>
    <t>The NCE programme has been designed specifically for new chief executives who are currently employed within the voluntary, community and social enterprise sector, with up to two years' experience in the role. To be eligible for the programme you will need to be reporting directly to a trustee board and leading a team of staff.</t>
  </si>
  <si>
    <t>Aspiring chief executives programme</t>
  </si>
  <si>
    <r>
      <rPr>
        <u val="single"/>
        <sz val="10"/>
        <color indexed="8"/>
        <rFont val="Arial"/>
      </rPr>
      <t>https://www.bayes.city.ac.uk/faculties-and-research/centres/cce/professional-development-programmes/aspiring-chief-executives</t>
    </r>
  </si>
  <si>
    <t>9 sessions across 5 months</t>
  </si>
  <si>
    <t>Aspiring Chief Executives has been designed specifically for senior leaders who are already employed within the voluntary, community and social enterprise sector, who would like to enhance their senior leadership capabilities or who are considering the step up to a chief executive position.</t>
  </si>
  <si>
    <t>Outstanding leadership</t>
  </si>
  <si>
    <r>
      <rPr>
        <u val="single"/>
        <sz val="10"/>
        <color indexed="8"/>
        <rFont val="Arial"/>
      </rPr>
      <t>https://www.bayes.city.ac.uk/faculties-and-research/centres/cce/professional-development-programmes/outstanding-leadership</t>
    </r>
  </si>
  <si>
    <t>9 sessions across 9 months</t>
  </si>
  <si>
    <t>Outstanding Leadership is aimed at leaders and managers in the nonprofit sector who want to explore the challenges and responsibilities of leadership, examine and develop their own leadership style and think about their impact and influence.</t>
  </si>
  <si>
    <t>Inspiring financial leadership</t>
  </si>
  <si>
    <r>
      <rPr>
        <u val="single"/>
        <sz val="10"/>
        <color indexed="8"/>
        <rFont val="Arial"/>
      </rPr>
      <t>https://www.bayes.city.ac.uk/faculties-and-research/centres/cce/professional-development-programmes/financial-leadership</t>
    </r>
  </si>
  <si>
    <t>8 sessions across 8 months</t>
  </si>
  <si>
    <t>The Inspiring Financial Leadership programme has been designed specifically for the charity finance professional and incorporates a mix of practical experience, research and best practice to enhance your leadership skills.</t>
  </si>
  <si>
    <t>Re-imagining organisations and their financial sustainability</t>
  </si>
  <si>
    <r>
      <rPr>
        <u val="single"/>
        <sz val="10"/>
        <color indexed="8"/>
        <rFont val="Arial"/>
      </rPr>
      <t>https://www.bayes.city.ac.uk/faculties-and-research/centres/cce/professional-development-programmes/re-imagining-organisations-financial-sustainability</t>
    </r>
  </si>
  <si>
    <t>5 sessions over a month</t>
  </si>
  <si>
    <t>Charity professionals and trustees</t>
  </si>
  <si>
    <t>Leading edge</t>
  </si>
  <si>
    <r>
      <rPr>
        <u val="single"/>
        <sz val="10"/>
        <color indexed="8"/>
        <rFont val="Arial"/>
      </rPr>
      <t>https://www.bayes.city.ac.uk/faculties-and-research/centres/cce/professional-development-programmes/leading-edge</t>
    </r>
  </si>
  <si>
    <t>4 sessions across 4 months</t>
  </si>
  <si>
    <t>Leading Edge is aimed at those in the nonprofit sector who are new to leadership, who have little leadership experience, or who do not yet consider themselves to be leaders.</t>
  </si>
  <si>
    <t>BHP</t>
  </si>
  <si>
    <t>Charity trustee training programme</t>
  </si>
  <si>
    <r>
      <rPr>
        <u val="single"/>
        <sz val="10"/>
        <color indexed="8"/>
        <rFont val="Arial"/>
      </rPr>
      <t>https://bhp.co.uk/news-events/events/charity-trustee-training-programme-2/</t>
    </r>
  </si>
  <si>
    <t>Key responsibilities for charity trustees and practical guidance.</t>
  </si>
  <si>
    <t>New and existing charity trustees</t>
  </si>
  <si>
    <t>Birmingham Voluntary Service Council</t>
  </si>
  <si>
    <t>Data protection and GDPR for the third sector and SMEs</t>
  </si>
  <si>
    <r>
      <rPr>
        <u val="single"/>
        <sz val="10"/>
        <color indexed="8"/>
        <rFont val="Arial"/>
      </rPr>
      <t>https://www.eventbrite.co.uk/e/data-protection-and-gdpr-for-the-third-sector-and-smes-registration-617681551147</t>
    </r>
  </si>
  <si>
    <t>Data Protection Act 2018 and the GDPR.</t>
  </si>
  <si>
    <t>Safeguarding adults at risk for managers</t>
  </si>
  <si>
    <r>
      <rPr>
        <u val="single"/>
        <sz val="10"/>
        <color indexed="8"/>
        <rFont val="Arial"/>
      </rPr>
      <t>https://www.eventbrite.co.uk/e/safeguarding-adults-at-risk-for-managers-registration-626199398257</t>
    </r>
  </si>
  <si>
    <t xml:space="preserve">Ensures that managers and designated leads understand and are able to fulfil their requirements and responsibilities regarding safeguarding adults at risk within their organisation. </t>
  </si>
  <si>
    <t>Mental health in the workplace</t>
  </si>
  <si>
    <r>
      <rPr>
        <u val="single"/>
        <sz val="10"/>
        <color indexed="8"/>
        <rFont val="Arial"/>
      </rPr>
      <t>https://www.eventbrite.co.uk/e/mental-health-in-the-workplace-registration-639316642287</t>
    </r>
  </si>
  <si>
    <t>Supports anyone responsible for managing staff to build positive and supportive work environments.</t>
  </si>
  <si>
    <t>Volunteer management and the law</t>
  </si>
  <si>
    <r>
      <rPr>
        <u val="single"/>
        <sz val="10"/>
        <color indexed="8"/>
        <rFont val="Arial"/>
      </rPr>
      <t>https://www.eventbrite.co.uk/e/volunteer-management-and-the-law-training-registration-589848832737</t>
    </r>
  </si>
  <si>
    <t>The session will teach participants how to manage their volunteers effectively, how to motivate and keep volunteers for longer, the documentation they need, their legal duties towards volunteers and their legal rights.</t>
  </si>
  <si>
    <r>
      <rPr>
        <sz val="10"/>
        <color indexed="8"/>
        <rFont val="Arial"/>
      </rPr>
      <t xml:space="preserve">What documentation and policies should be provided
</t>
    </r>
    <r>
      <rPr>
        <sz val="10"/>
        <color indexed="8"/>
        <rFont val="Arial"/>
      </rPr>
      <t xml:space="preserve">Legal duties towards your volunteers and their legal rights
</t>
    </r>
    <r>
      <rPr>
        <sz val="10"/>
        <color indexed="8"/>
        <rFont val="Arial"/>
      </rPr>
      <t xml:space="preserve">Why you need to treat volunteers and employees differently
</t>
    </r>
    <r>
      <rPr>
        <sz val="10"/>
        <color indexed="8"/>
        <rFont val="Arial"/>
      </rPr>
      <t xml:space="preserve">Best practice in recruiting and selecting the best volunteers
</t>
    </r>
    <r>
      <rPr>
        <sz val="10"/>
        <color indexed="8"/>
        <rFont val="Arial"/>
      </rPr>
      <t xml:space="preserve">Managing and supporting your volunteers successfully
</t>
    </r>
    <r>
      <rPr>
        <sz val="10"/>
        <color indexed="8"/>
        <rFont val="Arial"/>
      </rPr>
      <t xml:space="preserve">How to motivate volunteers and keep them for longer
</t>
    </r>
    <r>
      <rPr>
        <sz val="10"/>
        <color indexed="8"/>
        <rFont val="Arial"/>
      </rPr>
      <t xml:space="preserve">Dealing with disputes
</t>
    </r>
    <r>
      <rPr>
        <sz val="10"/>
        <color indexed="8"/>
        <rFont val="Arial"/>
      </rPr>
      <t>What happens when you need to let a volunteer go</t>
    </r>
  </si>
  <si>
    <t>Volunteer co-ordinators, senior managers/trustees and anyone responsible for managing volunteers (with access to Birmingham)</t>
  </si>
  <si>
    <t>Bridgend County Voluntary Council</t>
  </si>
  <si>
    <t>BAVO bitesize - trustee recruitment and induction</t>
  </si>
  <si>
    <r>
      <rPr>
        <u val="single"/>
        <sz val="10"/>
        <color indexed="8"/>
        <rFont val="Arial"/>
      </rPr>
      <t>https://www.eventbrite.co.uk/e/bavo-bitesize-trustee-recruitment-induction-tickets-641159554487</t>
    </r>
  </si>
  <si>
    <t>Trustee recruitment cycle, how to find trustees, induction of new trustees.</t>
  </si>
  <si>
    <t>Aimed at newer/small organisations (with access to Maesteg)</t>
  </si>
  <si>
    <t>Burkett Long LLP</t>
  </si>
  <si>
    <t>Charity trustees - role and responsibilities - a refresher</t>
  </si>
  <si>
    <r>
      <rPr>
        <u val="single"/>
        <sz val="10"/>
        <color indexed="8"/>
        <rFont val="Arial"/>
      </rPr>
      <t>https://www.eventbrite.co.uk/e/charity-trustees-role-and-responsibilities-a-refresher-tickets-607441262167</t>
    </r>
  </si>
  <si>
    <t>Provides a refresher for charity trustees on their role, responsibilities and legal obligations.</t>
  </si>
  <si>
    <t>Charity trustees</t>
  </si>
  <si>
    <t>Bury Voluntary, Community &amp; Faith Alliance</t>
  </si>
  <si>
    <t>The essential trustee</t>
  </si>
  <si>
    <r>
      <rPr>
        <u val="single"/>
        <sz val="10"/>
        <color indexed="8"/>
        <rFont val="Arial"/>
      </rPr>
      <t>https://www.eventbrite.co.uk/e/the-essential-trustee-tickets-634077572087</t>
    </r>
  </si>
  <si>
    <t>Trustee eligibility, the essential trustee (the six main duties of governance and compliance), trustee liability, role of officers and recruiting new trustees.</t>
  </si>
  <si>
    <t>A greater understanding of the role and responsibilities of trustee and the vital role they have in managing the organisation .</t>
  </si>
  <si>
    <t>Voluntary, community and social enterprise organisations based in or delivering a specific activity in the Borough of Bury</t>
  </si>
  <si>
    <t>Cambridge CVS</t>
  </si>
  <si>
    <t>Unconscious bias workshop: understanding assumptions that influence decision-making</t>
  </si>
  <si>
    <r>
      <rPr>
        <u val="single"/>
        <sz val="10"/>
        <color indexed="8"/>
        <rFont val="Arial"/>
      </rPr>
      <t>https://www.cambridgecvs.org.uk/training-events/view/181</t>
    </r>
  </si>
  <si>
    <t>The purpose of the session is reviewing unconscious bias to develop fresh ideas on organisational change that could lead to better equity, diversity and inclusion. The session explores how bias occurs and how to recognise and challenge this.</t>
  </si>
  <si>
    <t>EDI</t>
  </si>
  <si>
    <r>
      <rPr>
        <sz val="10"/>
        <color indexed="8"/>
        <rFont val="Arial"/>
      </rPr>
      <t xml:space="preserve">By the end of the session, participants will have:
</t>
    </r>
    <r>
      <rPr>
        <sz val="10"/>
        <color indexed="8"/>
        <rFont val="Arial"/>
      </rPr>
      <t xml:space="preserve">renewed awareness of bias and unconscious bias
</t>
    </r>
    <r>
      <rPr>
        <sz val="10"/>
        <color indexed="8"/>
        <rFont val="Arial"/>
      </rPr>
      <t xml:space="preserve">built understanding of the detrimental impact biases could have
</t>
    </r>
    <r>
      <rPr>
        <sz val="10"/>
        <color indexed="8"/>
        <rFont val="Arial"/>
      </rPr>
      <t xml:space="preserve">developed ways to recognise and challenge harmful unconscious biases
</t>
    </r>
    <r>
      <rPr>
        <sz val="10"/>
        <color indexed="8"/>
        <rFont val="Arial"/>
      </rPr>
      <t>developed ideas of how to build more effective equality, diversity and inclusion in their organisations</t>
    </r>
  </si>
  <si>
    <t>Trustees and others formulating strategy and those involved in recruitment and the delivery of front-line services in small and medium sized voluntary groups</t>
  </si>
  <si>
    <t>Recruiting and retaining volunteers</t>
  </si>
  <si>
    <r>
      <rPr>
        <u val="single"/>
        <sz val="10"/>
        <color indexed="8"/>
        <rFont val="Arial"/>
      </rPr>
      <t>https://www.cambridgecvs.org.uk/training-events/view/379</t>
    </r>
  </si>
  <si>
    <t>Less and more experienced volunteer managers</t>
  </si>
  <si>
    <t>Cardiff Third Sector Council C3SC</t>
  </si>
  <si>
    <t>C3SC trustees network event - employment law and governance</t>
  </si>
  <si>
    <r>
      <rPr>
        <u val="single"/>
        <sz val="10"/>
        <color indexed="8"/>
        <rFont val="Arial"/>
      </rPr>
      <t>https://www.eventbrite.co.uk/e/c3sc-trustees-network-event-employment-law-governance-tickets-640619308597?aff=ebdsoporgprofile</t>
    </r>
  </si>
  <si>
    <t>An advice cafe on charity law and governance, with a focus on employment law for small organisations and what they need to be aware of when they start taking on employees.</t>
  </si>
  <si>
    <t>New and existing trustees in Cardiff</t>
  </si>
  <si>
    <t>Charity Finance Group</t>
  </si>
  <si>
    <t>What you need to know about trading subsidiaries</t>
  </si>
  <si>
    <r>
      <rPr>
        <u val="single"/>
        <sz val="10"/>
        <color indexed="8"/>
        <rFont val="Arial"/>
      </rPr>
      <t>https://cfg.org.uk/events_and_training/tradingsubs23</t>
    </r>
  </si>
  <si>
    <t>Charity</t>
  </si>
  <si>
    <t>1.25 hours of CPD</t>
  </si>
  <si>
    <t>Trading for goods or services in order to generate income/legal route map to charity income diversification.</t>
  </si>
  <si>
    <t>Reserves - defining their purpose within an organisation</t>
  </si>
  <si>
    <r>
      <rPr>
        <u val="single"/>
        <sz val="10"/>
        <color indexed="8"/>
        <rFont val="Arial"/>
      </rPr>
      <t>https://cfg.org.uk/events_and_training/reserves--defining-their-purpose-within-an-organisation</t>
    </r>
  </si>
  <si>
    <t>Counts towards CPD hours</t>
  </si>
  <si>
    <t>Charity finance members interested in or responsible for reserve management and investment</t>
  </si>
  <si>
    <t>Foundation charity finance</t>
  </si>
  <si>
    <r>
      <rPr>
        <u val="single"/>
        <sz val="10"/>
        <color indexed="8"/>
        <rFont val="Arial"/>
      </rPr>
      <t>https://cfg.org.uk/events_and_training/fcfjune23</t>
    </r>
  </si>
  <si>
    <t>6.45 hours of CPD</t>
  </si>
  <si>
    <t>Includes treasurers, finance staff or chief executives of charities who want an overview</t>
  </si>
  <si>
    <t>Foundation investment training</t>
  </si>
  <si>
    <r>
      <rPr>
        <u val="single"/>
        <sz val="10"/>
        <color indexed="8"/>
        <rFont val="Arial"/>
      </rPr>
      <t>https://cfg.org.uk/events_and_training/foundationjune23</t>
    </r>
  </si>
  <si>
    <t>Charity finance managers and trustees (among others)</t>
  </si>
  <si>
    <t>Advanced charity finance</t>
  </si>
  <si>
    <r>
      <rPr>
        <u val="single"/>
        <sz val="10"/>
        <color indexed="8"/>
        <rFont val="Arial"/>
      </rPr>
      <t>https://cfg.org.uk/events_and_training/acfjuly23</t>
    </r>
  </si>
  <si>
    <t>4 hours of CPD</t>
  </si>
  <si>
    <t>[No management responsibility stated]</t>
  </si>
  <si>
    <t>Finance for non-finance managers</t>
  </si>
  <si>
    <r>
      <rPr>
        <u val="single"/>
        <sz val="10"/>
        <color indexed="8"/>
        <rFont val="Arial"/>
      </rPr>
      <t>https://cfg.org.uk/events_and_training/ffnfmoct23</t>
    </r>
  </si>
  <si>
    <t>3 hours of CPD</t>
  </si>
  <si>
    <t>Managers new to budget-holding, fundraisers and project managers in charities</t>
  </si>
  <si>
    <t>Advanced investment training</t>
  </si>
  <si>
    <r>
      <rPr>
        <u val="single"/>
        <sz val="10"/>
        <color indexed="8"/>
        <rFont val="Arial"/>
      </rPr>
      <t>https://cfg.org.uk/events_and_training/advancednovt23</t>
    </r>
  </si>
  <si>
    <t>Finance function, charity CEOs and trustees</t>
  </si>
  <si>
    <t>Charity Times</t>
  </si>
  <si>
    <t>How to develop a plan for long-term financial sustainability</t>
  </si>
  <si>
    <r>
      <rPr>
        <u val="single"/>
        <sz val="10"/>
        <color indexed="8"/>
        <rFont val="Arial"/>
      </rPr>
      <t>https://www.charitytimes.com/ct/webinars.php</t>
    </r>
  </si>
  <si>
    <t>An interactive webinar on financial sustainability: knowledge about what funds are looking for, an understanding of alternative income pools and use of tools for effective financial management.</t>
  </si>
  <si>
    <t>Charity leaders</t>
  </si>
  <si>
    <t>Charity trustee investment training webinar</t>
  </si>
  <si>
    <t>CharityComms</t>
  </si>
  <si>
    <t>Internal comms network: inclusivity in internal comms</t>
  </si>
  <si>
    <r>
      <rPr>
        <u val="single"/>
        <sz val="10"/>
        <color indexed="8"/>
        <rFont val="Arial"/>
      </rPr>
      <t>https://www.charitycomms.org.uk/events/internal-comms-network-june-2023</t>
    </r>
  </si>
  <si>
    <t>Making internal comms more inclusive and accessible.</t>
  </si>
  <si>
    <t>CharityComms members who work as internal communications leads</t>
  </si>
  <si>
    <t>Harnessing the power of AI in charity communications</t>
  </si>
  <si>
    <r>
      <rPr>
        <u val="single"/>
        <sz val="10"/>
        <color indexed="8"/>
        <rFont val="Arial"/>
      </rPr>
      <t>https://www.charitycomms.org.uk/events/seminar-june-2023</t>
    </r>
  </si>
  <si>
    <t>Charity marketing and communications professionals</t>
  </si>
  <si>
    <t>Chartered Governance Institute</t>
  </si>
  <si>
    <t>Essential charity governance</t>
  </si>
  <si>
    <r>
      <rPr>
        <u val="single"/>
        <sz val="10"/>
        <color indexed="8"/>
        <rFont val="Arial"/>
      </rPr>
      <t>https://www.cgi.org.uk/professional-development/training/virtual-training-courses/essential-charity-governance</t>
    </r>
  </si>
  <si>
    <t>Certificate and 6 hours’ CPD credit</t>
  </si>
  <si>
    <t>Good governance and compliance.</t>
  </si>
  <si>
    <r>
      <rPr>
        <sz val="10"/>
        <color indexed="8"/>
        <rFont val="Arial"/>
      </rPr>
      <t xml:space="preserve">A practical understanding of key governance frameworks and regulations
</t>
    </r>
    <r>
      <rPr>
        <sz val="10"/>
        <color indexed="8"/>
        <rFont val="Arial"/>
      </rPr>
      <t xml:space="preserve">The ability to apply these to your charity or organisation
</t>
    </r>
    <r>
      <rPr>
        <sz val="10"/>
        <color indexed="8"/>
        <rFont val="Arial"/>
      </rPr>
      <t xml:space="preserve">A detailed knowledge of the Charity Governance code
</t>
    </r>
  </si>
  <si>
    <t>Charity board members</t>
  </si>
  <si>
    <t>The role of the Charity Secretary</t>
  </si>
  <si>
    <r>
      <rPr>
        <u val="single"/>
        <sz val="10"/>
        <color indexed="8"/>
        <rFont val="Arial"/>
      </rPr>
      <t>https://www.cgi.org.uk/professional-development/training/virtual-training-courses/the-role-of-the-charity-secretary</t>
    </r>
  </si>
  <si>
    <t>Charity secretaries</t>
  </si>
  <si>
    <t>Chartered Institute of Fundraising</t>
  </si>
  <si>
    <t>Future leaders programme</t>
  </si>
  <si>
    <r>
      <rPr>
        <u val="single"/>
        <sz val="10"/>
        <color indexed="8"/>
        <rFont val="Arial"/>
      </rPr>
      <t>https://ciof.org.uk/events-and-training/training/2023/future-leaders-programme-(june-december-2023)</t>
    </r>
  </si>
  <si>
    <t>Emotional intelligence, leadership styles and dealing with politics, coaching, influencing and negotiation, strategy and the employee life-cycle</t>
  </si>
  <si>
    <t>6 months</t>
  </si>
  <si>
    <t>Experienced fundraisers who have recently moved into management/leadership or who want to do so</t>
  </si>
  <si>
    <t>Influence and impact for women in leadership</t>
  </si>
  <si>
    <r>
      <rPr>
        <u val="single"/>
        <sz val="10"/>
        <color indexed="8"/>
        <rFont val="Arial"/>
      </rPr>
      <t>https://ciof.org.uk/career-development/training/leadership-programmes/influence-and-impact</t>
    </r>
  </si>
  <si>
    <t>2 months</t>
  </si>
  <si>
    <t>Senior women in fundraising leadership roles, already operating at Head of Team or Director level</t>
  </si>
  <si>
    <t>Major donor fundraising: planning and strategy (management level)</t>
  </si>
  <si>
    <r>
      <rPr>
        <u val="single"/>
        <sz val="10"/>
        <color indexed="8"/>
        <rFont val="Arial"/>
      </rPr>
      <t>https://ciof.org.uk/events-and-training/training/2023/major-donor-fundraising-planning-strategy-(man-(1)</t>
    </r>
  </si>
  <si>
    <t>2 sessions</t>
  </si>
  <si>
    <t>Managing your community fundraising programme</t>
  </si>
  <si>
    <r>
      <rPr>
        <u val="single"/>
        <sz val="10"/>
        <color indexed="8"/>
        <rFont val="Arial"/>
      </rPr>
      <t>https://ciof.org.uk/events-and-training/training/2022/managing-your-community-fundraising-programme-(1)</t>
    </r>
  </si>
  <si>
    <t>Managing your trust fundraising programme</t>
  </si>
  <si>
    <r>
      <rPr>
        <u val="single"/>
        <sz val="10"/>
        <color indexed="8"/>
        <rFont val="Arial"/>
      </rPr>
      <t>https://ciof.org.uk/events-and-training/training/2023/managing-your-trust-fundraising-programme-stra-(2)</t>
    </r>
  </si>
  <si>
    <t>Developing a legacy strategy (management level)</t>
  </si>
  <si>
    <r>
      <rPr>
        <sz val="10"/>
        <color indexed="8"/>
        <rFont val="Arial"/>
      </rPr>
      <t>https://</t>
    </r>
    <r>
      <rPr>
        <u val="single"/>
        <sz val="10"/>
        <color indexed="8"/>
        <rFont val="Arial"/>
      </rPr>
      <t>ciof.org.uk/events-and-training/training/2023/legacy-strategy-</t>
    </r>
    <r>
      <rPr>
        <sz val="10"/>
        <color indexed="8"/>
        <rFont val="Arial"/>
      </rPr>
      <t>(management-july-2023</t>
    </r>
  </si>
  <si>
    <t>Corporate fundraising (management level)</t>
  </si>
  <si>
    <r>
      <rPr>
        <u val="single"/>
        <sz val="10"/>
        <color indexed="8"/>
        <rFont val="Arial"/>
      </rPr>
      <t>https://ciof.org.uk/events-and-training/training/2023/corporate-fundraising-management-june-23</t>
    </r>
  </si>
  <si>
    <t>Events fundraising: strategy and planning (management level)</t>
  </si>
  <si>
    <r>
      <rPr>
        <u val="single"/>
        <sz val="10"/>
        <color indexed="8"/>
        <rFont val="Arial"/>
      </rPr>
      <t>https://ciof.org.uk/events-and-training/training/2023/events-fundraising-strategy-planning-(manageme-(2)</t>
    </r>
  </si>
  <si>
    <t>Storytelling masterclass for fundraising copywriters, marketers and leaders</t>
  </si>
  <si>
    <r>
      <rPr>
        <u val="single"/>
        <sz val="10"/>
        <color indexed="8"/>
        <rFont val="Arial"/>
      </rPr>
      <t>https://ciof.org.uk/events-and-training/training/2023/storytelling-masterclass-for-fundraising-copywrite</t>
    </r>
  </si>
  <si>
    <t>Leading stewardship</t>
  </si>
  <si>
    <r>
      <rPr>
        <u val="single"/>
        <sz val="10"/>
        <color indexed="8"/>
        <rFont val="Arial"/>
      </rPr>
      <t>https://ciof.org.uk/events-and-training/training/2023/leading-stewardship-with-carol-akiwumi-</t>
    </r>
    <r>
      <rPr>
        <sz val="10"/>
        <color indexed="8"/>
        <rFont val="Arial"/>
      </rPr>
      <t>(27-28-jul</t>
    </r>
  </si>
  <si>
    <t>Effective remote management and leadership</t>
  </si>
  <si>
    <r>
      <rPr>
        <u val="single"/>
        <sz val="10"/>
        <color indexed="8"/>
        <rFont val="Arial"/>
      </rPr>
      <t>https://ciof.org.uk/events-and-training/training/2023/canxx-effective-remote-management-and-leadership-</t>
    </r>
    <r>
      <rPr>
        <sz val="10"/>
        <color indexed="8"/>
        <rFont val="Arial"/>
      </rPr>
      <t>(</t>
    </r>
  </si>
  <si>
    <t>Revisit, review, re forecast your fundraising strategy and annual plan</t>
  </si>
  <si>
    <r>
      <rPr>
        <u val="single"/>
        <sz val="10"/>
        <color indexed="8"/>
        <rFont val="Arial"/>
      </rPr>
      <t>https://ciof.org.uk/events-and-training/training/2023/reforecast-your-fundraising-strategy-sep-2023</t>
    </r>
  </si>
  <si>
    <t>Developing a fundraising strategy</t>
  </si>
  <si>
    <r>
      <rPr>
        <u val="single"/>
        <sz val="10"/>
        <color indexed="8"/>
        <rFont val="Arial"/>
      </rPr>
      <t>https://ciof.org.uk/events-and-training/training/2023/developing-a-fundraising-strategy-(24-25-oct-23)</t>
    </r>
  </si>
  <si>
    <t>Cheshire West Voluntary Action</t>
  </si>
  <si>
    <t>Trustee boards that work</t>
  </si>
  <si>
    <r>
      <rPr>
        <u val="single"/>
        <sz val="10"/>
        <color indexed="8"/>
        <rFont val="Arial"/>
      </rPr>
      <t>https://www.eventbrite.co.uk/e/trustee-boards-that-work-tickets-564811936707</t>
    </r>
  </si>
  <si>
    <t>Gives trustees a full and comprehensive review of their role, legal responsibilities and outlines best practice in developing effective governance.</t>
  </si>
  <si>
    <t>Trustees</t>
  </si>
  <si>
    <t>Cinnamon Connect</t>
  </si>
  <si>
    <t>Equality and diversity - don’t write policies, change culture</t>
  </si>
  <si>
    <r>
      <rPr>
        <u val="single"/>
        <sz val="10"/>
        <color indexed="8"/>
        <rFont val="Arial"/>
      </rPr>
      <t>https://cinnamonconnect.co.uk/event/equality-and-diversity/</t>
    </r>
  </si>
  <si>
    <t>Legal obligations on equality and inclusion; the benefits diverse teams can bring; how to manage differences of opinion and attitude; how to write great policies and ensure they are used to good effect.</t>
  </si>
  <si>
    <t>Church leaders, project leaders and volunteers</t>
  </si>
  <si>
    <t>Civicos</t>
  </si>
  <si>
    <t>Speaking in public</t>
  </si>
  <si>
    <r>
      <rPr>
        <u val="single"/>
        <sz val="10"/>
        <color indexed="8"/>
        <rFont val="Arial"/>
      </rPr>
      <t>https://www.eventbrite.co.uk/e/speaking-in-public-tickets-604940712957</t>
    </r>
  </si>
  <si>
    <t>Participants will leave the course with tools and techniques to make them a more assured and confident speaker in front of an audience.</t>
  </si>
  <si>
    <r>
      <rPr>
        <sz val="10"/>
        <color indexed="8"/>
        <rFont val="Arial"/>
      </rPr>
      <t xml:space="preserve">Participants learn:
</t>
    </r>
    <r>
      <rPr>
        <sz val="10"/>
        <color indexed="8"/>
        <rFont val="Arial"/>
      </rPr>
      <t xml:space="preserve">Preparation for speaking to an audience.
</t>
    </r>
    <r>
      <rPr>
        <sz val="10"/>
        <color indexed="8"/>
        <rFont val="Arial"/>
      </rPr>
      <t xml:space="preserve">Ways to build your confidence and beat anxiety
</t>
    </r>
    <r>
      <rPr>
        <sz val="10"/>
        <color indexed="8"/>
        <rFont val="Arial"/>
      </rPr>
      <t xml:space="preserve">Voice - diction, rhythm and pace
</t>
    </r>
    <r>
      <rPr>
        <sz val="10"/>
        <color indexed="8"/>
        <rFont val="Arial"/>
      </rPr>
      <t xml:space="preserve">Positive and negative body language
</t>
    </r>
    <r>
      <rPr>
        <sz val="10"/>
        <color indexed="8"/>
        <rFont val="Arial"/>
      </rPr>
      <t xml:space="preserve">Connecting with your audience
</t>
    </r>
    <r>
      <rPr>
        <sz val="10"/>
        <color indexed="8"/>
        <rFont val="Arial"/>
      </rPr>
      <t>Using dynamic rather than passive language</t>
    </r>
  </si>
  <si>
    <t>Civil society organisations (with access to Glasgow)</t>
  </si>
  <si>
    <t>Effective support and supervision of staff</t>
  </si>
  <si>
    <r>
      <rPr>
        <u val="single"/>
        <sz val="10"/>
        <color indexed="8"/>
        <rFont val="Arial"/>
      </rPr>
      <t>https://www.eventbrite.co.uk/e/effective-support-and-supervision-of-staff-tickets-616369165767</t>
    </r>
  </si>
  <si>
    <t>Managing difficult situations</t>
  </si>
  <si>
    <r>
      <rPr>
        <u val="single"/>
        <sz val="10"/>
        <color indexed="8"/>
        <rFont val="Arial"/>
      </rPr>
      <t>https://www.eventbrite.co.uk/e/managing-difficult-situations-tickets-615521821337</t>
    </r>
  </si>
  <si>
    <r>
      <rPr>
        <u val="single"/>
        <sz val="10"/>
        <color indexed="8"/>
        <rFont val="Arial"/>
      </rPr>
      <t>https://www.eventbrite.co.uk/e/bullying-harassment-in-the-workplace-tickets-203110808897</t>
    </r>
  </si>
  <si>
    <t>Managing health and safety</t>
  </si>
  <si>
    <r>
      <rPr>
        <u val="single"/>
        <sz val="10"/>
        <color indexed="8"/>
        <rFont val="Arial"/>
      </rPr>
      <t>https://www.eventbrite.co.uk/e/managing-health-safety-tickets-608341354367</t>
    </r>
  </si>
  <si>
    <t>Conflict de-escalation and resolution</t>
  </si>
  <si>
    <r>
      <rPr>
        <u val="single"/>
        <sz val="10"/>
        <color indexed="8"/>
        <rFont val="Arial"/>
      </rPr>
      <t>https://www.eventbrite.co.uk/e/conflict-de-escalation-and-resolution-tickets-608344022347</t>
    </r>
  </si>
  <si>
    <t>Civil Society</t>
  </si>
  <si>
    <t>Data protection training for charities</t>
  </si>
  <si>
    <r>
      <rPr>
        <u val="single"/>
        <sz val="10"/>
        <color indexed="8"/>
        <rFont val="Arial"/>
      </rPr>
      <t>https://www.civilsociety.co.uk/training/data-protection-training-for-charities-may-2023.html</t>
    </r>
  </si>
  <si>
    <t>Key points to consider on the latest data protection regulations, the measures charities should have in place and common data protection pitfalls.</t>
  </si>
  <si>
    <t>Risk management for trustees</t>
  </si>
  <si>
    <r>
      <rPr>
        <u val="single"/>
        <sz val="10"/>
        <color indexed="8"/>
        <rFont val="Arial"/>
      </rPr>
      <t>https://www.civilsociety.co.uk/training/risk-management-for-trustees-june-2023.html</t>
    </r>
  </si>
  <si>
    <t>The art of being an effective chair</t>
  </si>
  <si>
    <r>
      <rPr>
        <u val="single"/>
        <sz val="10"/>
        <color indexed="8"/>
        <rFont val="Arial"/>
      </rPr>
      <t>https://www.civilsociety.co.uk/training/the-art-of-being-an-effective-chair-june-2023.html</t>
    </r>
  </si>
  <si>
    <t>Essential employment law for charity leadership</t>
  </si>
  <si>
    <r>
      <rPr>
        <u val="single"/>
        <sz val="10"/>
        <color indexed="8"/>
        <rFont val="Arial"/>
      </rPr>
      <t>https://www.civilsociety.co.uk/events/essential-employment-law-for-charity-leadership-may-2023.html</t>
    </r>
  </si>
  <si>
    <t>Understanding governance stage 1: the trustee role</t>
  </si>
  <si>
    <r>
      <rPr>
        <u val="single"/>
        <sz val="10"/>
        <color indexed="8"/>
        <rFont val="Arial"/>
      </rPr>
      <t>https://www.civilsociety.co.uk/training/understanding-governance-stage-1-the-trustee-role-june-2023.html</t>
    </r>
  </si>
  <si>
    <t>Understanding governance stage 2: governance in practice</t>
  </si>
  <si>
    <r>
      <rPr>
        <u val="single"/>
        <sz val="10"/>
        <color indexed="8"/>
        <rFont val="Arial"/>
      </rPr>
      <t>https://www.civilsociety.co.uk/training/understanding-governance-stage-2-governance-in-practice-june-2023.html</t>
    </r>
  </si>
  <si>
    <t>Best practice reporting</t>
  </si>
  <si>
    <r>
      <rPr>
        <u val="single"/>
        <sz val="10"/>
        <color indexed="8"/>
        <rFont val="Arial"/>
      </rPr>
      <t>https://www.civilsociety.co.uk/training/best-practice-reporting.html</t>
    </r>
  </si>
  <si>
    <t>Reserves policy training</t>
  </si>
  <si>
    <r>
      <rPr>
        <u val="single"/>
        <sz val="10"/>
        <color indexed="8"/>
        <rFont val="Arial"/>
      </rPr>
      <t>https://www.civilsociety.co.uk/training/reserves-policy-training-sept-23.html</t>
    </r>
  </si>
  <si>
    <t>Introduction to anti-racism in charities [aimed at managers/leaders]</t>
  </si>
  <si>
    <r>
      <rPr>
        <u val="single"/>
        <sz val="10"/>
        <color indexed="8"/>
        <rFont val="Arial"/>
      </rPr>
      <t>https://www.civilsociety.co.uk/training/introduction-to-anti-racism-in-charities-may-2023.html</t>
    </r>
  </si>
  <si>
    <t>2 half days</t>
  </si>
  <si>
    <t>Safeguarding training [aimed at managers/leaders]</t>
  </si>
  <si>
    <r>
      <rPr>
        <u val="single"/>
        <sz val="10"/>
        <color indexed="8"/>
        <rFont val="Arial"/>
      </rPr>
      <t>https://www.civilsociety.co.uk/training/safeguarding-training-sept-2023.html</t>
    </r>
  </si>
  <si>
    <t>Finance for trustees</t>
  </si>
  <si>
    <r>
      <rPr>
        <u val="single"/>
        <sz val="10"/>
        <color indexed="8"/>
        <rFont val="Arial"/>
      </rPr>
      <t>https://www.civilsociety.co.uk/training/finance-for-trustees-nov-203.html</t>
    </r>
  </si>
  <si>
    <t>Board leadership stage 2: practical board solutions</t>
  </si>
  <si>
    <r>
      <rPr>
        <u val="single"/>
        <sz val="10"/>
        <color indexed="8"/>
        <rFont val="Arial"/>
      </rPr>
      <t>https://www.civilsociety.co.uk/training/board-leadership-stage-2-practical-board-solutions-nov-2023.html</t>
    </r>
  </si>
  <si>
    <t>Two half days</t>
  </si>
  <si>
    <t>Clore Social Leadership</t>
  </si>
  <si>
    <t>Management essentials</t>
  </si>
  <si>
    <r>
      <rPr>
        <u val="single"/>
        <sz val="10"/>
        <color indexed="8"/>
        <rFont val="Arial"/>
      </rPr>
      <t>https://cloresocialleadership.org.uk/page/Management_Essentials_Programme</t>
    </r>
  </si>
  <si>
    <t>Helps managers in the social sector develop and refine their management style.</t>
  </si>
  <si>
    <t>20 places</t>
  </si>
  <si>
    <r>
      <rPr>
        <sz val="10"/>
        <color indexed="8"/>
        <rFont val="Arial"/>
      </rPr>
      <t xml:space="preserve">Build relevant and effective management skills
</t>
    </r>
    <r>
      <rPr>
        <sz val="10"/>
        <color indexed="8"/>
        <rFont val="Arial"/>
      </rPr>
      <t xml:space="preserve">Learn to lead with confidence
</t>
    </r>
    <r>
      <rPr>
        <sz val="10"/>
        <color indexed="8"/>
        <rFont val="Arial"/>
      </rPr>
      <t xml:space="preserve">Increase efficiency and team performance
</t>
    </r>
    <r>
      <rPr>
        <sz val="10"/>
        <color indexed="8"/>
        <rFont val="Arial"/>
      </rPr>
      <t xml:space="preserve">Receive peer-to-peer support
</t>
    </r>
    <r>
      <rPr>
        <sz val="10"/>
        <color indexed="8"/>
        <rFont val="Arial"/>
      </rPr>
      <t xml:space="preserve">Develop solutions to real-world issues
</t>
    </r>
    <r>
      <rPr>
        <sz val="10"/>
        <color indexed="8"/>
        <rFont val="Arial"/>
      </rPr>
      <t>Increase self-awareness</t>
    </r>
  </si>
  <si>
    <t>5 months</t>
  </si>
  <si>
    <t>Managers in the social sector who are new to management or have limited management training</t>
  </si>
  <si>
    <t>Emerging leader online</t>
  </si>
  <si>
    <r>
      <rPr>
        <u val="single"/>
        <sz val="10"/>
        <color indexed="8"/>
        <rFont val="Arial"/>
      </rPr>
      <t>https://cloresocialleadership.org.uk/page/Emerging_Leader_Online</t>
    </r>
  </si>
  <si>
    <t>Clore Social Fellowship</t>
  </si>
  <si>
    <t>7 months</t>
  </si>
  <si>
    <t>Experienced leader</t>
  </si>
  <si>
    <r>
      <rPr>
        <u val="single"/>
        <sz val="10"/>
        <color indexed="8"/>
        <rFont val="Arial"/>
      </rPr>
      <t>https://cloresocialleadership.org.uk/page/Experienced_Leader</t>
    </r>
  </si>
  <si>
    <t>Discover - introduction to social leadership</t>
  </si>
  <si>
    <r>
      <rPr>
        <u val="single"/>
        <sz val="10"/>
        <color indexed="8"/>
        <rFont val="Arial"/>
      </rPr>
      <t>https://cloresocialleadership.org.uk/page/Discover_Series</t>
    </r>
  </si>
  <si>
    <t xml:space="preserve">Certificate of completion </t>
  </si>
  <si>
    <t>4w</t>
  </si>
  <si>
    <t>Discover feminist leadership</t>
  </si>
  <si>
    <r>
      <rPr>
        <u val="single"/>
        <sz val="10"/>
        <color indexed="8"/>
        <rFont val="Arial"/>
      </rPr>
      <t>https://cloresocialleadership.org.uk/page/Discover_Feminist_Leadership</t>
    </r>
  </si>
  <si>
    <t>Discover youth</t>
  </si>
  <si>
    <r>
      <rPr>
        <u val="single"/>
        <sz val="10"/>
        <color indexed="8"/>
        <rFont val="Arial"/>
      </rPr>
      <t>https://cloresocialleadership.org.uk/page/Discover_Youth</t>
    </r>
  </si>
  <si>
    <t>DEI - leading through transformation</t>
  </si>
  <si>
    <r>
      <rPr>
        <u val="single"/>
        <sz val="10"/>
        <color indexed="8"/>
        <rFont val="Arial"/>
      </rPr>
      <t>https://cloresocialleadership.org.uk/page/Diversity_Equity_Inclusion_Course</t>
    </r>
  </si>
  <si>
    <t>3w</t>
  </si>
  <si>
    <t>Stepping into management</t>
  </si>
  <si>
    <r>
      <rPr>
        <u val="single"/>
        <sz val="10"/>
        <color indexed="8"/>
        <rFont val="Arial"/>
      </rPr>
      <t>https://cloresocialleadership.org.uk/page/Stepping_Into_Management</t>
    </r>
  </si>
  <si>
    <t>Common Purpose</t>
  </si>
  <si>
    <t>American Express Leadership Academy</t>
  </si>
  <si>
    <r>
      <rPr>
        <u val="single"/>
        <sz val="10"/>
        <color indexed="8"/>
        <rFont val="Arial"/>
      </rPr>
      <t>https://commonpurpose.org/leadership-programmes/american-express-leadership-academy/</t>
    </r>
  </si>
  <si>
    <t>Helps nonprofit leaders to accelerate their development and build new skills to meet the unique challenges of this moment.</t>
  </si>
  <si>
    <r>
      <rPr>
        <sz val="10"/>
        <color indexed="8"/>
        <rFont val="Arial"/>
      </rPr>
      <t xml:space="preserve">Greater self-awareness, understanding and confidence in role as a leader
</t>
    </r>
    <r>
      <rPr>
        <sz val="10"/>
        <color indexed="8"/>
        <rFont val="Arial"/>
      </rPr>
      <t xml:space="preserve">Greater resolve and stamina for leading change, particularly in times of uncertainty
</t>
    </r>
    <r>
      <rPr>
        <sz val="10"/>
        <color indexed="8"/>
        <rFont val="Arial"/>
      </rPr>
      <t xml:space="preserve">Greater ability to connect with others using the power of storytelling
</t>
    </r>
    <r>
      <rPr>
        <sz val="10"/>
        <color indexed="8"/>
        <rFont val="Arial"/>
      </rPr>
      <t>A deeper commitment to addressing key issues currently affecting the non-profit sector</t>
    </r>
  </si>
  <si>
    <t>“People in the nonprofit sector who are intentionally striving to be better equipped to respond adaptively to challenges and keep going in the face of adversity.”</t>
  </si>
  <si>
    <t>Communities 1st</t>
  </si>
  <si>
    <t>Volunteer management training</t>
  </si>
  <si>
    <r>
      <rPr>
        <u val="single"/>
        <sz val="10"/>
        <color indexed="8"/>
        <rFont val="Arial"/>
      </rPr>
      <t>https://www.communities1st.org.uk/volunteer-management</t>
    </r>
  </si>
  <si>
    <t>‘6 Point Promise’ accreditation</t>
  </si>
  <si>
    <t>Explores the challenges of recruiting, retaining and managing volunteers.</t>
  </si>
  <si>
    <t>Voluntary sector managers of volunteers with access to Frogmore</t>
  </si>
  <si>
    <t>Community Accountants</t>
  </si>
  <si>
    <t>Creating a budget for your charity</t>
  </si>
  <si>
    <r>
      <rPr>
        <u val="single"/>
        <sz val="10"/>
        <color indexed="8"/>
        <rFont val="Arial"/>
      </rPr>
      <t>https://www.eventbrite.co.uk/e/creating-a-budget-for-your-charity-tickets-62071801328</t>
    </r>
  </si>
  <si>
    <t>Supports participants to develop a budget for the year ahead.</t>
  </si>
  <si>
    <t>(Assumed) managers in small charities who oversee finance</t>
  </si>
  <si>
    <t>Community Action Network</t>
  </si>
  <si>
    <t>Being a charity trustee</t>
  </si>
  <si>
    <r>
      <rPr>
        <u val="single"/>
        <sz val="10"/>
        <color indexed="8"/>
        <rFont val="Arial"/>
      </rPr>
      <t>https://www.can100.org/Event/being-a-charity-trustee-jun23</t>
    </r>
  </si>
  <si>
    <t>A simple but comprehensive introduction to being a trustee</t>
  </si>
  <si>
    <t>Attendees will learn: what a charity is, what a trustee is and does, trustees’ legal responsibilities as individuals and as a group, possible liabilities and how to manage them, how to be an effective trustee and why be a trustee.</t>
  </si>
  <si>
    <t>Existing trustees and people interested in becoming a trustee, with access to Dorchester</t>
  </si>
  <si>
    <t>Small charity common challenges and governance surgery</t>
  </si>
  <si>
    <r>
      <rPr>
        <u val="single"/>
        <sz val="10"/>
        <color indexed="8"/>
        <rFont val="Arial"/>
      </rPr>
      <t>https://www.can100.org/Event/small-charity-common-challenges-governance-surgery-jun23</t>
    </r>
  </si>
  <si>
    <t>Recruitment and selection</t>
  </si>
  <si>
    <r>
      <rPr>
        <u val="single"/>
        <sz val="10"/>
        <color indexed="8"/>
        <rFont val="Arial"/>
      </rPr>
      <t>https://www.can100.org/Event/recruitment-selection-july-23</t>
    </r>
  </si>
  <si>
    <t>Safeguarding for trustees</t>
  </si>
  <si>
    <r>
      <rPr>
        <u val="single"/>
        <sz val="10"/>
        <color indexed="8"/>
        <rFont val="Arial"/>
      </rPr>
      <t>https://www.can100.org/Event/safeguarding-for-trustees-sept-23</t>
    </r>
  </si>
  <si>
    <t>Financial governance for trustees</t>
  </si>
  <si>
    <r>
      <rPr>
        <u val="single"/>
        <sz val="10"/>
        <color indexed="8"/>
        <rFont val="Arial"/>
      </rPr>
      <t>https://www.can100.org/Event/financial-governance-for-trustees-dec23</t>
    </r>
  </si>
  <si>
    <t>Outcomes and impact measurement</t>
  </si>
  <si>
    <r>
      <rPr>
        <u val="single"/>
        <sz val="10"/>
        <color indexed="8"/>
        <rFont val="Arial"/>
      </rPr>
      <t>https://www.can100.org/Event/outcomes-impact-measurement-dec23</t>
    </r>
  </si>
  <si>
    <t>[Needs access to Poole]</t>
  </si>
  <si>
    <t>Community Chesterfield</t>
  </si>
  <si>
    <t>Using business skills to run your organisation</t>
  </si>
  <si>
    <r>
      <rPr>
        <u val="single"/>
        <sz val="10"/>
        <color indexed="8"/>
        <rFont val="Arial"/>
      </rPr>
      <t>https://www.eventbrite.co.uk/e/training-tea-using-business-skills-to-run-your-organisation-tickets-549183040257</t>
    </r>
  </si>
  <si>
    <t>Participants will learn some tools to make sound decisions for their organisation, including which projects to prioritise, how to have confidence in their decisions and how to share reasoning with colleagues.</t>
  </si>
  <si>
    <t>Managers/leaders of voluntary-sector organisations (assumed)</t>
  </si>
  <si>
    <t>Delivering an exceptional experience?</t>
  </si>
  <si>
    <r>
      <rPr>
        <u val="single"/>
        <sz val="10"/>
        <color indexed="8"/>
        <rFont val="Arial"/>
      </rPr>
      <t>https://www.eventbrite.co.uk/e/training-tea-delivering-an-exceptional-experience-tickets-549132208217</t>
    </r>
  </si>
  <si>
    <t>Participants will learn to understand how their organisations interact with the people around them. By using a mapping approach, participants will discuss how they can positively shape and influence how people experience their organisations.</t>
  </si>
  <si>
    <t>Delegation: are you willing to let go?</t>
  </si>
  <si>
    <r>
      <rPr>
        <u val="single"/>
        <sz val="10"/>
        <color indexed="8"/>
        <rFont val="Arial"/>
      </rPr>
      <t>https://www.eventbrite.co.uk/e/training-tea-delegation-are-you-willing-to-let-go-tickets-569181305607</t>
    </r>
  </si>
  <si>
    <t>The benefits of delegation and why we don’t delegate; what can be delegated; and the key skills and behaviours that a great developer needs.</t>
  </si>
  <si>
    <r>
      <rPr>
        <u val="single"/>
        <sz val="10"/>
        <color indexed="8"/>
        <rFont val="Arial"/>
      </rPr>
      <t>https://www.eventbrite.co.uk/e/training-tea-leadership-tickets-611044619907</t>
    </r>
  </si>
  <si>
    <t>This session will explore the idea of developing participants’ “inner leader”, and links to leadership skills/inspiration.</t>
  </si>
  <si>
    <t>Be brave, be bold, how to ask for money</t>
  </si>
  <si>
    <r>
      <rPr>
        <u val="single"/>
        <sz val="10"/>
        <color indexed="8"/>
        <rFont val="Arial"/>
      </rPr>
      <t>https://www.eventbrite.co.uk/e/training-tea-be-brave-be-bold-how-to-ask-for-money-tickets-549202919717</t>
    </r>
  </si>
  <si>
    <t>This session will look at understanding why it is hard to ask for money and how participants’ can use their skills to “become confident to make the ask” and benefit their organisations.</t>
  </si>
  <si>
    <t>Community First</t>
  </si>
  <si>
    <t>How to improve the success rate of your funding applications</t>
  </si>
  <si>
    <r>
      <rPr>
        <u val="single"/>
        <sz val="10"/>
        <color indexed="8"/>
        <rFont val="Arial"/>
      </rPr>
      <t>https://www.cfirst.org.uk/training-events/training/1164/</t>
    </r>
  </si>
  <si>
    <t>Designed to support development of knowledge and skills needed for successful funding applications.</t>
  </si>
  <si>
    <t>Managers of community organisations</t>
  </si>
  <si>
    <t>Moving into management - taking on a new role</t>
  </si>
  <si>
    <r>
      <rPr>
        <u val="single"/>
        <sz val="10"/>
        <color indexed="8"/>
        <rFont val="Arial"/>
      </rPr>
      <t>https://www.cfirst.org.uk/training-events/training/1173/</t>
    </r>
  </si>
  <si>
    <t>Motivating and directing people, training new employees, handling conflict, delegating, giving praise or criticism, communicating effectively, evaluating performance, working to deadlines, building team spirit.</t>
  </si>
  <si>
    <r>
      <rPr>
        <sz val="10"/>
        <color indexed="8"/>
        <rFont val="Arial"/>
      </rPr>
      <t xml:space="preserve">Learning outcomes are not stated, but the course will cover the following elements:
</t>
    </r>
    <r>
      <rPr>
        <sz val="10"/>
        <color indexed="8"/>
        <rFont val="Arial"/>
      </rPr>
      <t xml:space="preserve">How to make the transition to management.
</t>
    </r>
    <r>
      <rPr>
        <sz val="10"/>
        <color indexed="8"/>
        <rFont val="Arial"/>
      </rPr>
      <t xml:space="preserve">The key skills of management.
</t>
    </r>
    <r>
      <rPr>
        <sz val="10"/>
        <color indexed="8"/>
        <rFont val="Arial"/>
      </rPr>
      <t xml:space="preserve">A Model for Management Excellence.
</t>
    </r>
    <r>
      <rPr>
        <sz val="10"/>
        <color indexed="8"/>
        <rFont val="Arial"/>
      </rPr>
      <t xml:space="preserve">Achieving the right balance between managing and doing.
</t>
    </r>
    <r>
      <rPr>
        <sz val="10"/>
        <color indexed="8"/>
        <rFont val="Arial"/>
      </rPr>
      <t xml:space="preserve">Getting results through others.
</t>
    </r>
    <r>
      <rPr>
        <sz val="10"/>
        <color indexed="8"/>
        <rFont val="Arial"/>
      </rPr>
      <t xml:space="preserve">Good practice in setting objectives and delegating.
</t>
    </r>
    <r>
      <rPr>
        <sz val="10"/>
        <color indexed="8"/>
        <rFont val="Arial"/>
      </rPr>
      <t xml:space="preserve">Performance management cycle.
</t>
    </r>
    <r>
      <rPr>
        <sz val="10"/>
        <color indexed="8"/>
        <rFont val="Arial"/>
      </rPr>
      <t xml:space="preserve">Developing others to achieve their potential.
</t>
    </r>
    <r>
      <rPr>
        <sz val="10"/>
        <color indexed="8"/>
        <rFont val="Arial"/>
      </rPr>
      <t>Using mentoring and coaching skills to build performance.</t>
    </r>
  </si>
  <si>
    <t>New/emerging managers in community organisations</t>
  </si>
  <si>
    <t>Evidencing the impact of your projects and services</t>
  </si>
  <si>
    <r>
      <rPr>
        <u val="single"/>
        <sz val="10"/>
        <color indexed="8"/>
        <rFont val="Arial"/>
      </rPr>
      <t>https://www.cfirst.org.uk/training-events/training/1166/</t>
    </r>
  </si>
  <si>
    <t>Good practice guide to volunteer management</t>
  </si>
  <si>
    <r>
      <rPr>
        <u val="single"/>
        <sz val="10"/>
        <color indexed="8"/>
        <rFont val="Arial"/>
      </rPr>
      <t>https://www.cfirst.org.uk/training-events/training/1174/</t>
    </r>
  </si>
  <si>
    <r>
      <rPr>
        <u val="single"/>
        <sz val="10"/>
        <color indexed="8"/>
        <rFont val="Arial"/>
      </rPr>
      <t>https://www.cfirst.org.uk/training-events/training/966/</t>
    </r>
  </si>
  <si>
    <t>Communicating with impact for leaders</t>
  </si>
  <si>
    <r>
      <rPr>
        <u val="single"/>
        <sz val="10"/>
        <color indexed="8"/>
        <rFont val="Arial"/>
      </rPr>
      <t>https://www.cfirst.org.uk/training-events/training/1107/</t>
    </r>
  </si>
  <si>
    <t>How to attract and recruit volunteers to help with crowdfunding</t>
  </si>
  <si>
    <r>
      <rPr>
        <u val="single"/>
        <sz val="10"/>
        <color indexed="8"/>
        <rFont val="Arial"/>
      </rPr>
      <t>https://www.cfirst.org.uk/training-events/training/1172/</t>
    </r>
  </si>
  <si>
    <t>Managing underperformance</t>
  </si>
  <si>
    <r>
      <rPr>
        <u val="single"/>
        <sz val="10"/>
        <color indexed="8"/>
        <rFont val="Arial"/>
      </rPr>
      <t>https://www.cfirst.org.uk/training-events/training/1175/</t>
    </r>
  </si>
  <si>
    <t>Creating a theory of change for your charity</t>
  </si>
  <si>
    <r>
      <rPr>
        <u val="single"/>
        <sz val="10"/>
        <color indexed="8"/>
        <rFont val="Arial"/>
      </rPr>
      <t>https://www.cfirst.org.uk/training-events/training/1179/</t>
    </r>
  </si>
  <si>
    <t>Better impact reporting</t>
  </si>
  <si>
    <r>
      <rPr>
        <u val="single"/>
        <sz val="10"/>
        <color indexed="8"/>
        <rFont val="Arial"/>
      </rPr>
      <t>https://www.cfirst.org.uk/training-events/training/1180/</t>
    </r>
  </si>
  <si>
    <t>Volunteers and the law</t>
  </si>
  <si>
    <r>
      <rPr>
        <u val="single"/>
        <sz val="10"/>
        <color indexed="8"/>
        <rFont val="Arial"/>
      </rPr>
      <t>https://www.cfirst.org.uk/training-events/training/1177/</t>
    </r>
  </si>
  <si>
    <t>Community Matters Training</t>
  </si>
  <si>
    <t>Equality and diversity</t>
  </si>
  <si>
    <r>
      <rPr>
        <u val="single"/>
        <sz val="10"/>
        <color indexed="8"/>
        <rFont val="Arial"/>
      </rPr>
      <t>https://www.eventbrite.co.uk/e/equality-and-diversity-tickets-464217325517</t>
    </r>
  </si>
  <si>
    <t>Looks at the mechanics of EDI and how to check participants are applying them within their organisations.</t>
  </si>
  <si>
    <t>Management accounts for small organisations</t>
  </si>
  <si>
    <r>
      <rPr>
        <u val="single"/>
        <sz val="10"/>
        <color indexed="8"/>
        <rFont val="Arial"/>
      </rPr>
      <t>https://www.eventbrite.co.uk/e/management-accounts-for-small-organisations-tickets-646054395087</t>
    </r>
  </si>
  <si>
    <t>Safeguarding for trustees and community organisations</t>
  </si>
  <si>
    <r>
      <rPr>
        <u val="single"/>
        <sz val="10"/>
        <color indexed="8"/>
        <rFont val="Arial"/>
      </rPr>
      <t>https://www.eventbrite.co.uk/e/safeguarding-for-trustees-and-community-buildings-tickets-646043873617?aff=ebdsoporgprofile</t>
    </r>
  </si>
  <si>
    <t>GDPR and data security</t>
  </si>
  <si>
    <r>
      <rPr>
        <u val="single"/>
        <sz val="10"/>
        <color indexed="8"/>
        <rFont val="Arial"/>
      </rPr>
      <t>https://www.eventbrite.co.uk/e/gdpr-and-data-security-tickets-646046531567</t>
    </r>
  </si>
  <si>
    <t>Strategic plans</t>
  </si>
  <si>
    <r>
      <rPr>
        <u val="single"/>
        <sz val="10"/>
        <color indexed="8"/>
        <rFont val="Arial"/>
      </rPr>
      <t>https://www.eventbrite.co.uk/e/strategic-plans-tickets-646050623807</t>
    </r>
  </si>
  <si>
    <r>
      <rPr>
        <u val="single"/>
        <sz val="10"/>
        <color indexed="8"/>
        <rFont val="Arial"/>
      </rPr>
      <t>https://www.eventbrite.co.uk/e/the-essential-trustee-tickets-646053703017</t>
    </r>
  </si>
  <si>
    <t>Community Southwark</t>
  </si>
  <si>
    <t>Make Your Mark programme</t>
  </si>
  <si>
    <r>
      <rPr>
        <u val="single"/>
        <sz val="10"/>
        <color indexed="8"/>
        <rFont val="Arial"/>
      </rPr>
      <t>https://communitysouthwark.org/make-your-mark-project/</t>
    </r>
  </si>
  <si>
    <t>Teaches voluntary- and community-sector groups how to monitor, evaluate and report on the work they do; to understand better the impact they are achieving; and to articulate that impact to others.</t>
  </si>
  <si>
    <t>5 separate sessions</t>
  </si>
  <si>
    <t>Members and pending members of Community Southwark</t>
  </si>
  <si>
    <t>Community Works</t>
  </si>
  <si>
    <t>Measuring your impact: making the most of evaluation and monitoring</t>
  </si>
  <si>
    <r>
      <rPr>
        <u val="single"/>
        <sz val="10"/>
        <color indexed="8"/>
        <rFont val="Arial"/>
      </rPr>
      <t>https://www.communityworks.org.uk/events/free-fundraising-series-measuring-your-impact-making-the-most-of-evaluation-and-monitoring-thursday-15-june/</t>
    </r>
  </si>
  <si>
    <t>Inputs, outputs, outcomes and impact; what to measure and what people might be interested in; what to do with the information organisations collect; using data, case studies and stories more effectively in fundraising; developing an evaluation framework; theories of change.</t>
  </si>
  <si>
    <t>Sessions are aimed at smaller organisations who might have limited capacity for fundraising and must be Community Works members</t>
  </si>
  <si>
    <t>Trustee training: fundraising options for your organisation</t>
  </si>
  <si>
    <r>
      <rPr>
        <u val="single"/>
        <sz val="10"/>
        <color indexed="8"/>
        <rFont val="Arial"/>
      </rPr>
      <t>https://www.communityworks.org.uk/events/free-fundraising-series-trustee-training-fundraising-options-for-your-organisation-wed-8-nov-2023/</t>
    </r>
  </si>
  <si>
    <t>Managing your relationships with your donors and funders</t>
  </si>
  <si>
    <r>
      <rPr>
        <u val="single"/>
        <sz val="10"/>
        <color indexed="8"/>
        <rFont val="Arial"/>
      </rPr>
      <t>https://www.communityworks.org.uk/events/free-fundraising-series-managing-your-relationships-with-your-donors-and-funders-tue-5-dec-2023/</t>
    </r>
  </si>
  <si>
    <t>Trustee roles and responsibilities training</t>
  </si>
  <si>
    <r>
      <rPr>
        <u val="single"/>
        <sz val="10"/>
        <color indexed="8"/>
        <rFont val="Arial"/>
      </rPr>
      <t>https://www.communityworks.org.uk/events/trustee-roles-and-responsibilities-training-2-november/</t>
    </r>
  </si>
  <si>
    <t>Experienced and new trustees (do not have to be members)</t>
  </si>
  <si>
    <t>Compete High</t>
  </si>
  <si>
    <t>Charity accounting and financial management career bundle</t>
  </si>
  <si>
    <r>
      <rPr>
        <u val="single"/>
        <sz val="10"/>
        <color indexed="8"/>
        <rFont val="Arial"/>
      </rPr>
      <t>https://www.reed.co.uk/courses/charity-accounting-and-financial-management-career-bundle/416996#</t>
    </r>
  </si>
  <si>
    <t>Certificate of completion</t>
  </si>
  <si>
    <t>Covers areas such as cashflow management, GDPR and financial analysis.</t>
  </si>
  <si>
    <t>120 self-paced hours</t>
  </si>
  <si>
    <t>Anyone interested in charity accounting and financial management</t>
  </si>
  <si>
    <t>Corndel</t>
  </si>
  <si>
    <t>L3 diploma in management (third sector)</t>
  </si>
  <si>
    <r>
      <rPr>
        <u val="single"/>
        <sz val="10"/>
        <color indexed="8"/>
        <rFont val="Arial"/>
      </rPr>
      <t>https://www.corndel.com/course/management-for-the-third-sector/</t>
    </r>
  </si>
  <si>
    <t>Diploma accredited by CMI</t>
  </si>
  <si>
    <t>Will help participants apply management best practice in their organisations, increasing their own effectiveness and their team’s productivity. Note that there is a third-sector specialism on the main link, but it leads to more general management courses (so later specialism is assumed).</t>
  </si>
  <si>
    <r>
      <rPr>
        <sz val="10"/>
        <color indexed="8"/>
        <rFont val="Arial"/>
      </rPr>
      <t xml:space="preserve">Build self-awareness
</t>
    </r>
    <r>
      <rPr>
        <sz val="10"/>
        <color indexed="8"/>
        <rFont val="Arial"/>
      </rPr>
      <t xml:space="preserve">Lead and manage with purpose
</t>
    </r>
    <r>
      <rPr>
        <sz val="10"/>
        <color indexed="8"/>
        <rFont val="Arial"/>
      </rPr>
      <t xml:space="preserve">Lead and manage in practice
</t>
    </r>
    <r>
      <rPr>
        <sz val="10"/>
        <color indexed="8"/>
        <rFont val="Arial"/>
      </rPr>
      <t xml:space="preserve">Lead high-performing teams
</t>
    </r>
    <r>
      <rPr>
        <sz val="10"/>
        <color indexed="8"/>
        <rFont val="Arial"/>
      </rPr>
      <t>Manage projects and change</t>
    </r>
  </si>
  <si>
    <t>13 months</t>
  </si>
  <si>
    <t>Front-line and emerging third sector managers</t>
  </si>
  <si>
    <t>L5 diploma in leadership and management (third sector)</t>
  </si>
  <si>
    <t>Corndel (with Imperial College Business School)</t>
  </si>
  <si>
    <t>Executive development for the third sector (senior leadership)</t>
  </si>
  <si>
    <r>
      <rPr>
        <u val="single"/>
        <sz val="10"/>
        <color indexed="8"/>
        <rFont val="Arial"/>
      </rPr>
      <t>https://www.corndel.com/course/executive-development-for-the-third-sector-senior-leadership/</t>
    </r>
  </si>
  <si>
    <t xml:space="preserve">Imperial College and Cornell level 7 senior leader apprenticeship/CMI level 7 award in strategic management and leadership practice and chartered fellow status </t>
  </si>
  <si>
    <t>Personal effectiveness; inspirational leadership; strategy and change management; implementing business solutions; driving business performance; and leadership and the external environment.</t>
  </si>
  <si>
    <t>12 months</t>
  </si>
  <si>
    <t>Not stated (but flexible around work)</t>
  </si>
  <si>
    <t>Third-sector managers with 5+ years of experience</t>
  </si>
  <si>
    <t>Data Orchard</t>
  </si>
  <si>
    <t>Data for nonprofit leaders</t>
  </si>
  <si>
    <r>
      <rPr>
        <u val="single"/>
        <sz val="10"/>
        <color indexed="8"/>
        <rFont val="Arial"/>
      </rPr>
      <t>https://www.dataorchard.org.uk/data-for-nonprofit-leaders-course-details</t>
    </r>
  </si>
  <si>
    <t>Supports participants to harness the full strategic potential of data for their organisations.</t>
  </si>
  <si>
    <t>10-16 people per cohort</t>
  </si>
  <si>
    <r>
      <rPr>
        <sz val="10"/>
        <color indexed="8"/>
        <rFont val="Arial"/>
      </rPr>
      <t xml:space="preserve">The course will:
</t>
    </r>
    <r>
      <rPr>
        <sz val="10"/>
        <color indexed="8"/>
        <rFont val="Arial"/>
      </rPr>
      <t xml:space="preserve">Enable you to get a grip on what you need to know about data for your organisation as a leader, and start the process of making data work for your cause.
</t>
    </r>
    <r>
      <rPr>
        <sz val="10"/>
        <color indexed="8"/>
        <rFont val="Arial"/>
      </rPr>
      <t xml:space="preserve">Help you understand the jargon and enable you to lead better conversations about all aspects of data within your organisation.
</t>
    </r>
    <r>
      <rPr>
        <sz val="10"/>
        <color indexed="8"/>
        <rFont val="Arial"/>
      </rPr>
      <t xml:space="preserve">Ensure you understand the relationship between data and digital.
</t>
    </r>
    <r>
      <rPr>
        <sz val="10"/>
        <color indexed="8"/>
        <rFont val="Arial"/>
      </rPr>
      <t xml:space="preserve">Ensure you can demonstrate the leadership behaviours that will lead to improved use of data in your organisation.
</t>
    </r>
    <r>
      <rPr>
        <sz val="10"/>
        <color indexed="8"/>
        <rFont val="Arial"/>
      </rPr>
      <t xml:space="preserve">Enable you to understand the different areas of expertise or different data roles (analysts, engineers, architects, ethics) and identify who you might need on your team.
</t>
    </r>
    <r>
      <rPr>
        <sz val="10"/>
        <color indexed="8"/>
        <rFont val="Arial"/>
      </rPr>
      <t xml:space="preserve">Help you prioritise where your resources need to go, and equip you to make better investment decisions around data infrastructure, skills and staffing.
</t>
    </r>
    <r>
      <rPr>
        <sz val="10"/>
        <color indexed="8"/>
        <rFont val="Arial"/>
      </rPr>
      <t>Create connections with other senior leaders facing similar challenges and access peer support.</t>
    </r>
  </si>
  <si>
    <t>5w</t>
  </si>
  <si>
    <t>Senior nonprofit leaders, board members and CEOs</t>
  </si>
  <si>
    <t>Directory of Social Change</t>
  </si>
  <si>
    <t>Support and supervision of staff</t>
  </si>
  <si>
    <r>
      <rPr>
        <u val="single"/>
        <sz val="10"/>
        <color indexed="8"/>
        <rFont val="Arial"/>
      </rPr>
      <t>https://www.dsc.org.uk/event/support-and-supervision-of-staff-online-course-50/</t>
    </r>
  </si>
  <si>
    <r>
      <rPr>
        <sz val="10"/>
        <color indexed="8"/>
        <rFont val="Arial"/>
      </rPr>
      <t xml:space="preserve">The fundamentals of staff supervision
</t>
    </r>
    <r>
      <rPr>
        <sz val="10"/>
        <color indexed="8"/>
        <rFont val="Arial"/>
      </rPr>
      <t xml:space="preserve">The one-to-one: what to cover, when to have them, how to record them, and how to outline the changes that need to be made
</t>
    </r>
    <r>
      <rPr>
        <sz val="10"/>
        <color indexed="8"/>
        <rFont val="Arial"/>
      </rPr>
      <t xml:space="preserve">Setting boundaries and expectations
</t>
    </r>
    <r>
      <rPr>
        <sz val="10"/>
        <color indexed="8"/>
        <rFont val="Arial"/>
      </rPr>
      <t xml:space="preserve">Giving feedback
</t>
    </r>
    <r>
      <rPr>
        <sz val="10"/>
        <color indexed="8"/>
        <rFont val="Arial"/>
      </rPr>
      <t xml:space="preserve">Listening
</t>
    </r>
    <r>
      <rPr>
        <sz val="10"/>
        <color indexed="8"/>
        <rFont val="Arial"/>
      </rPr>
      <t>Addressing poor performance</t>
    </r>
  </si>
  <si>
    <r>
      <rPr>
        <sz val="10"/>
        <color indexed="8"/>
        <rFont val="Arial"/>
      </rPr>
      <t xml:space="preserve">Start from the right place: understand why people need to be managed and where your role fits in
</t>
    </r>
    <r>
      <rPr>
        <sz val="10"/>
        <color indexed="8"/>
        <rFont val="Arial"/>
      </rPr>
      <t xml:space="preserve">Learn how to carry out an effective one-to-one based on sharing and constructive actions, rather than conflict and tension
</t>
    </r>
    <r>
      <rPr>
        <sz val="10"/>
        <color indexed="8"/>
        <rFont val="Arial"/>
      </rPr>
      <t xml:space="preserve">Shape your management style around boundaries and expectations, and learn how to plan steps for your staff to work within them
</t>
    </r>
    <r>
      <rPr>
        <sz val="10"/>
        <color indexed="8"/>
        <rFont val="Arial"/>
      </rPr>
      <t xml:space="preserve">Discover how to give effective feedback that builds rather than crushes a person’s approach to their work
</t>
    </r>
    <r>
      <rPr>
        <sz val="10"/>
        <color indexed="8"/>
        <rFont val="Arial"/>
      </rPr>
      <t xml:space="preserve">Find out what causes poor performance and how to address it with your reports
</t>
    </r>
    <r>
      <rPr>
        <sz val="10"/>
        <color indexed="8"/>
        <rFont val="Arial"/>
      </rPr>
      <t>Learn the importance of positivity, including how to emphasise things your people are getting right without sounding fake or as if you are paying lip-service</t>
    </r>
  </si>
  <si>
    <t>Anyone in the voluntary sector responsible for managing staff or projects</t>
  </si>
  <si>
    <t>Basic practical project management</t>
  </si>
  <si>
    <r>
      <rPr>
        <u val="single"/>
        <sz val="10"/>
        <color indexed="8"/>
        <rFont val="Arial"/>
      </rPr>
      <t>https://www.dsc.org.uk/event/practical-project-management-basics-22/</t>
    </r>
  </si>
  <si>
    <t>Chairing and leading meetings</t>
  </si>
  <si>
    <r>
      <rPr>
        <u val="single"/>
        <sz val="10"/>
        <color indexed="8"/>
        <rFont val="Arial"/>
      </rPr>
      <t>https://www.dsc.org.uk/event/chairing-leading-meeting-online-course-5/</t>
    </r>
  </si>
  <si>
    <t>Dealing with difficult behaviour</t>
  </si>
  <si>
    <r>
      <rPr>
        <u val="single"/>
        <sz val="10"/>
        <color indexed="8"/>
        <rFont val="Arial"/>
      </rPr>
      <t>https://www.dsc.org.uk/event/dealing-with-difficult-behaviour-9/</t>
    </r>
  </si>
  <si>
    <t>Duties of a company secretary</t>
  </si>
  <si>
    <r>
      <rPr>
        <u val="single"/>
        <sz val="10"/>
        <color indexed="8"/>
        <rFont val="Arial"/>
      </rPr>
      <t>https://www.dsc.org.uk/event/duties-of-a-company-secretary-28/</t>
    </r>
  </si>
  <si>
    <t>The future of data protection in the UK</t>
  </si>
  <si>
    <r>
      <rPr>
        <u val="single"/>
        <sz val="10"/>
        <color indexed="8"/>
        <rFont val="Arial"/>
      </rPr>
      <t>https://www.dsc.org.uk/event/data-protection-31/</t>
    </r>
  </si>
  <si>
    <r>
      <rPr>
        <u val="single"/>
        <sz val="10"/>
        <color indexed="8"/>
        <rFont val="Arial"/>
      </rPr>
      <t>https://www.dsc.org.uk/event/finance-for-non-finance-managers-79/</t>
    </r>
  </si>
  <si>
    <t>Duties of a trustee</t>
  </si>
  <si>
    <r>
      <rPr>
        <u val="single"/>
        <sz val="10"/>
        <color indexed="8"/>
        <rFont val="Arial"/>
      </rPr>
      <t>https://www.dsc.org.uk/event/duties-of-a-trustee-74/</t>
    </r>
  </si>
  <si>
    <t>Running a digital AGM</t>
  </si>
  <si>
    <r>
      <rPr>
        <u val="single"/>
        <sz val="10"/>
        <color indexed="8"/>
        <rFont val="Arial"/>
      </rPr>
      <t>https://www.dsc.org.uk/event/digital-agm-9/</t>
    </r>
  </si>
  <si>
    <t>Disability Law Service</t>
  </si>
  <si>
    <t>Employment law training for charities</t>
  </si>
  <si>
    <r>
      <rPr>
        <u val="single"/>
        <sz val="10"/>
        <color indexed="8"/>
        <rFont val="Arial"/>
      </rPr>
      <t>https://dls.org.uk/employment-law-training-for-charities/</t>
    </r>
  </si>
  <si>
    <t>Covers what discrimination is; what a disability is; basic employment rights; Equality Act rights; and disclosing disability.</t>
  </si>
  <si>
    <t>Dudley CVS</t>
  </si>
  <si>
    <t>Recruiting trustees for your charity</t>
  </si>
  <si>
    <r>
      <rPr>
        <u val="single"/>
        <sz val="10"/>
        <color indexed="8"/>
        <rFont val="Arial"/>
      </rPr>
      <t>https://www.dudleycvs.org.uk/recruiting-trustees-for-your-charity-a-session-for-small-charity-week/</t>
    </r>
  </si>
  <si>
    <t>Strategies to identify and recruit new charity trustees.</t>
  </si>
  <si>
    <r>
      <rPr>
        <sz val="10"/>
        <color indexed="8"/>
        <rFont val="Arial"/>
      </rPr>
      <t xml:space="preserve">Participants learn:
</t>
    </r>
    <r>
      <rPr>
        <sz val="10"/>
        <color indexed="8"/>
        <rFont val="Arial"/>
      </rPr>
      <t xml:space="preserve">what puts people off becoming a trustee
</t>
    </r>
    <r>
      <rPr>
        <sz val="10"/>
        <color indexed="8"/>
        <rFont val="Arial"/>
      </rPr>
      <t xml:space="preserve">the legal rules to remember around appointing new trustees
</t>
    </r>
    <r>
      <rPr>
        <sz val="10"/>
        <color indexed="8"/>
        <rFont val="Arial"/>
      </rPr>
      <t xml:space="preserve">getting your current trustees ready for new trustees
</t>
    </r>
    <r>
      <rPr>
        <sz val="10"/>
        <color indexed="8"/>
        <rFont val="Arial"/>
      </rPr>
      <t xml:space="preserve">recruiting for skills and experience
</t>
    </r>
    <r>
      <rPr>
        <sz val="10"/>
        <color indexed="8"/>
        <rFont val="Arial"/>
      </rPr>
      <t xml:space="preserve">induction, training and support
</t>
    </r>
    <r>
      <rPr>
        <sz val="10"/>
        <color indexed="8"/>
        <rFont val="Arial"/>
      </rPr>
      <t xml:space="preserve">hooking people into your cause
</t>
    </r>
    <r>
      <rPr>
        <sz val="10"/>
        <color indexed="8"/>
        <rFont val="Arial"/>
      </rPr>
      <t>promoting your opportunities</t>
    </r>
  </si>
  <si>
    <t>Charity leaders (assumed)</t>
  </si>
  <si>
    <t>Dundee Volunteer &amp; Voluntary Action</t>
  </si>
  <si>
    <t>One day general finance training for charities and social enterprises</t>
  </si>
  <si>
    <r>
      <rPr>
        <u val="single"/>
        <sz val="10"/>
        <color indexed="8"/>
        <rFont val="Arial"/>
      </rPr>
      <t>https://www.eventbrite.co.uk/e/one-day-general-finance-training-for-charities-and-social-enterprises-tickets-642237328137</t>
    </r>
  </si>
  <si>
    <t>Participants will improve their understanding of charity accounts and financial statements.</t>
  </si>
  <si>
    <t>Not stated, but looks suitable for voluntary sector leaders, managers and trustees (with access to Dundee)</t>
  </si>
  <si>
    <t>One day finance training for charities and social enterprises: budgeting</t>
  </si>
  <si>
    <r>
      <rPr>
        <u val="single"/>
        <sz val="10"/>
        <color indexed="8"/>
        <rFont val="Arial"/>
      </rPr>
      <t>https://www.eventbrite.co.uk/e/one-day-finance-training-for-charities-and-social-enterprises-budgeting-tickets-642247789427?aff=erellivmlt</t>
    </r>
  </si>
  <si>
    <t>Voluntary sector managers with budgetary responsibilities (and access to Dundee)</t>
  </si>
  <si>
    <t>One day finance training for charities and social enterprises: cash management</t>
  </si>
  <si>
    <r>
      <rPr>
        <u val="single"/>
        <sz val="10"/>
        <color indexed="8"/>
        <rFont val="Arial"/>
      </rPr>
      <t>https://www.eventbrite.co.uk/e/1-day-finance-training-for-charities-social-enterprises-cash-management-tickets-642265181447?aff=erellivmlt</t>
    </r>
  </si>
  <si>
    <t>Not stated, but looks suitable for voluntary sector managers (with access to Dundee)</t>
  </si>
  <si>
    <t>Durham Community Action</t>
  </si>
  <si>
    <t>Protecting your charity’s finances</t>
  </si>
  <si>
    <r>
      <rPr>
        <u val="single"/>
        <sz val="10"/>
        <color indexed="8"/>
        <rFont val="Arial"/>
      </rPr>
      <t>https://www.durhamcommunityaction.org.uk/protecting-your-charitys-finances-jun-23</t>
    </r>
  </si>
  <si>
    <t>The session will cover the practicalities of managing charity finances, developing a financial controls policy to minimise risk and planning for future sustainability.</t>
  </si>
  <si>
    <t>Charity financial managers and leaders (assumed)</t>
  </si>
  <si>
    <t>Volunteer recruitment</t>
  </si>
  <si>
    <r>
      <rPr>
        <u val="single"/>
        <sz val="10"/>
        <color indexed="8"/>
        <rFont val="Arial"/>
      </rPr>
      <t>https://www.durhamcommunityaction.org.uk/volunteer-recruitment-jun-23</t>
    </r>
  </si>
  <si>
    <t>Understanding safeguarding for voluntary and community organisations</t>
  </si>
  <si>
    <r>
      <rPr>
        <u val="single"/>
        <sz val="10"/>
        <color indexed="8"/>
        <rFont val="Arial"/>
      </rPr>
      <t>https://www.durhamcommunityaction.org.uk/understanding-safeguarding-for-voluntary-and-community-organisations-jun-23</t>
    </r>
  </si>
  <si>
    <t>Small steps to becoming a greener voluntary organisation</t>
  </si>
  <si>
    <r>
      <rPr>
        <u val="single"/>
        <sz val="10"/>
        <color indexed="8"/>
        <rFont val="Arial"/>
      </rPr>
      <t>https://www.durhamcommunityaction.org.uk/small-steps-to-becoming-a-greener-voluntary-organisation-june-23</t>
    </r>
  </si>
  <si>
    <t>Disclosure and barring service (DBS) workshop</t>
  </si>
  <si>
    <r>
      <rPr>
        <u val="single"/>
        <sz val="10"/>
        <color indexed="8"/>
        <rFont val="Arial"/>
      </rPr>
      <t>https://www.durhamcommunityaction.org.uk/disclosure-and-barring-service-workshop-jun-23</t>
    </r>
  </si>
  <si>
    <t>Health and safety for trustees within the voluntary sector</t>
  </si>
  <si>
    <r>
      <rPr>
        <u val="single"/>
        <sz val="10"/>
        <color indexed="8"/>
        <rFont val="Arial"/>
      </rPr>
      <t>https://www.durhamcommunityaction.org.uk/health-and-safety-for-trustees-within-the-voluntary-sector-jul-23</t>
    </r>
  </si>
  <si>
    <t>Volunteering and the law</t>
  </si>
  <si>
    <r>
      <rPr>
        <u val="single"/>
        <sz val="10"/>
        <color indexed="8"/>
        <rFont val="Arial"/>
      </rPr>
      <t>https://www.durhamcommunityaction.org.uk/volunteering-and-the-law-jul-23</t>
    </r>
  </si>
  <si>
    <t>Understanding trustee responsibilities and good governance</t>
  </si>
  <si>
    <r>
      <rPr>
        <u val="single"/>
        <sz val="10"/>
        <color indexed="8"/>
        <rFont val="Arial"/>
      </rPr>
      <t>https://www.durhamcommunityaction.org.uk/understanding-trustee-responsibilities-and-good-governance-sep-23</t>
    </r>
  </si>
  <si>
    <t>Volunteer boundaries</t>
  </si>
  <si>
    <r>
      <rPr>
        <u val="single"/>
        <sz val="10"/>
        <color indexed="8"/>
        <rFont val="Arial"/>
      </rPr>
      <t>https://www.durhamcommunityaction.org.uk/volunteer-boundaries-sep-23</t>
    </r>
  </si>
  <si>
    <t>An introduction to equality and diversity for voluntary organisations</t>
  </si>
  <si>
    <r>
      <rPr>
        <u val="single"/>
        <sz val="10"/>
        <color indexed="8"/>
        <rFont val="Arial"/>
      </rPr>
      <t>https://www.durhamcommunityaction.org.uk/an-introduction-to-equality-and-diversity-for-voluntary-organisations-sep-23</t>
    </r>
  </si>
  <si>
    <t>Managing risk using a risk register</t>
  </si>
  <si>
    <r>
      <rPr>
        <u val="single"/>
        <sz val="10"/>
        <color indexed="8"/>
        <rFont val="Arial"/>
      </rPr>
      <t>https://www.durhamcommunityaction.org.uk/managing-risk-using-a-risk-register-oct-23</t>
    </r>
  </si>
  <si>
    <t>Community engagement</t>
  </si>
  <si>
    <r>
      <rPr>
        <u val="single"/>
        <sz val="10"/>
        <color indexed="8"/>
        <rFont val="Arial"/>
      </rPr>
      <t>https://www.durhamcommunityaction.org.uk/community-engagement--nov-23</t>
    </r>
  </si>
  <si>
    <t>Ealing and Hounslow Community Voluntary Service</t>
  </si>
  <si>
    <r>
      <rPr>
        <u val="single"/>
        <sz val="10"/>
        <color indexed="8"/>
        <rFont val="Arial"/>
      </rPr>
      <t>https://www.eventbrite.co.uk/e/developing-a-fundraising-strategy-tickets-639278397897</t>
    </r>
  </si>
  <si>
    <t>Equips participants with the knowledge, skills and techniques to develop a fundraising strategy, answering: where organisations are now, where they want to be and how they are going to get there.</t>
  </si>
  <si>
    <r>
      <rPr>
        <sz val="10"/>
        <color indexed="8"/>
        <rFont val="Arial"/>
      </rPr>
      <t xml:space="preserve">Develop a fundraising strategy for your organisation/area of responsibility
</t>
    </r>
    <r>
      <rPr>
        <sz val="10"/>
        <color indexed="8"/>
        <rFont val="Arial"/>
      </rPr>
      <t xml:space="preserve">Identify and use the financial information required to build your strategy
</t>
    </r>
    <r>
      <rPr>
        <sz val="10"/>
        <color indexed="8"/>
        <rFont val="Arial"/>
      </rPr>
      <t xml:space="preserve">Choose from a range of tools and techniques to analyse past performance to inform future activities
</t>
    </r>
    <r>
      <rPr>
        <sz val="10"/>
        <color indexed="8"/>
        <rFont val="Arial"/>
      </rPr>
      <t xml:space="preserve">Identify and evaluate the best fundraising sources for your organisation and integrate specific forms of fundraising into your plan
</t>
    </r>
    <r>
      <rPr>
        <sz val="10"/>
        <color indexed="8"/>
        <rFont val="Arial"/>
      </rPr>
      <t>Differentiate the resource implications of your various fundraising methods and identify the human and other resource requirement for the successful implementation of your strategy.</t>
    </r>
  </si>
  <si>
    <t>People with responsibility for developing and/or improving fundraising strategies</t>
  </si>
  <si>
    <t>Financial budgeting for projects</t>
  </si>
  <si>
    <r>
      <rPr>
        <u val="single"/>
        <sz val="10"/>
        <color indexed="8"/>
        <rFont val="Arial"/>
      </rPr>
      <t>https://www.eventbrite.co.uk/e/financial-budgeting-for-projects-tickets-641273756067</t>
    </r>
  </si>
  <si>
    <t>Financial budgeting of projects for charities and voluntary organisations.</t>
  </si>
  <si>
    <t>[Only for Ealing and Hounslow organisations]</t>
  </si>
  <si>
    <t>Trustee network: trustee roles and responsibilities</t>
  </si>
  <si>
    <r>
      <rPr>
        <u val="single"/>
        <sz val="10"/>
        <color indexed="8"/>
        <rFont val="Arial"/>
      </rPr>
      <t>https://www.eventbrite.co.uk/e/trustee-network-trustee-roles-responsibilities-tickets-630145771967</t>
    </r>
  </si>
  <si>
    <t>Understanding different ways a trustee can contribute to the organisation and the importance of the role in the governance of the charity.</t>
  </si>
  <si>
    <t>Current or future charity trustees</t>
  </si>
  <si>
    <t>The compliance and accounting framework for charities</t>
  </si>
  <si>
    <r>
      <rPr>
        <u val="single"/>
        <sz val="10"/>
        <color indexed="8"/>
        <rFont val="Arial"/>
      </rPr>
      <t>https://www.eventbrite.co.uk/e/the-compliance-accounting-framework-for-charities-tickets-641293796007</t>
    </r>
  </si>
  <si>
    <t>East Riding Voluntary Action Services</t>
  </si>
  <si>
    <t>Level 2 award in mental health in the workplace</t>
  </si>
  <si>
    <r>
      <rPr>
        <u val="single"/>
        <sz val="10"/>
        <color indexed="8"/>
        <rFont val="Arial"/>
      </rPr>
      <t>https://www.eventbrite.com/e/level-2-award-in-mental-health-in-the-workplace-tickets-510775050927</t>
    </r>
  </si>
  <si>
    <t>QA level 2 award</t>
  </si>
  <si>
    <t>Candidates will develop a greater understanding of the importance of positive mental health and wellbeing in the workplace, and the role that everyone plays in recognising and handling mental health issues at work.</t>
  </si>
  <si>
    <t>Not stated, but assumed managers in voluntary/community settings</t>
  </si>
  <si>
    <t>Introduction to safeguarding and safer cultures in voluntary and community</t>
  </si>
  <si>
    <r>
      <rPr>
        <u val="single"/>
        <sz val="10"/>
        <color indexed="8"/>
        <rFont val="Arial"/>
      </rPr>
      <t>https://www.eventbrite.com/e/introduction-to-safeguarding-and-safer-cultures-in-voluntary-and-community-tickets-528180731787</t>
    </r>
  </si>
  <si>
    <r>
      <rPr>
        <sz val="10"/>
        <color indexed="8"/>
        <rFont val="Arial"/>
      </rPr>
      <t xml:space="preserve">Identifying and recognising abuse and harm
</t>
    </r>
    <r>
      <rPr>
        <sz val="10"/>
        <color indexed="8"/>
        <rFont val="Arial"/>
      </rPr>
      <t xml:space="preserve">Understanding what safeguarding is and how we can protect children, young people and adults from abuse
</t>
    </r>
    <r>
      <rPr>
        <sz val="10"/>
        <color indexed="8"/>
        <rFont val="Arial"/>
      </rPr>
      <t xml:space="preserve">Safeguarding issues affecting communities across the East Riding
</t>
    </r>
    <r>
      <rPr>
        <sz val="10"/>
        <color indexed="8"/>
        <rFont val="Arial"/>
      </rPr>
      <t xml:space="preserve">Safer recruitment
</t>
    </r>
    <r>
      <rPr>
        <sz val="10"/>
        <color indexed="8"/>
        <rFont val="Arial"/>
      </rPr>
      <t xml:space="preserve">Policies and procedures
</t>
    </r>
    <r>
      <rPr>
        <sz val="10"/>
        <color indexed="8"/>
        <rFont val="Arial"/>
      </rPr>
      <t xml:space="preserve">Where to get help
</t>
    </r>
    <r>
      <rPr>
        <sz val="10"/>
        <color indexed="8"/>
        <rFont val="Arial"/>
      </rPr>
      <t xml:space="preserve">What to do if you suspect someone is being abused
</t>
    </r>
    <r>
      <rPr>
        <sz val="10"/>
        <color indexed="8"/>
        <rFont val="Arial"/>
      </rPr>
      <t>Managing allegations within your setting</t>
    </r>
  </si>
  <si>
    <t>Those responsible for cultures within voluntary and community settings (with access to Bridlington)</t>
  </si>
  <si>
    <t>Enfield Voluntary Action</t>
  </si>
  <si>
    <t>Finance: understanding annual accounts</t>
  </si>
  <si>
    <r>
      <rPr>
        <u val="single"/>
        <sz val="10"/>
        <color indexed="8"/>
        <rFont val="Arial"/>
      </rPr>
      <t>https://enfieldva.org.uk/diary/</t>
    </r>
  </si>
  <si>
    <t>This course will make participants’ organisations’ accounts easier to understand and explain to others, looking at different components of the accounts, and how to assess funding and overall financial position.</t>
  </si>
  <si>
    <t>Voluntary-sector finance workers, volunteers and treasurers based in Enfield</t>
  </si>
  <si>
    <t>Celebrating success: a beginner’s guide to showcasing your organisation’s impact</t>
  </si>
  <si>
    <t>Evaluation Support Scotland</t>
  </si>
  <si>
    <t>Make to measure: evaluation methods and plans</t>
  </si>
  <si>
    <r>
      <rPr>
        <u val="single"/>
        <sz val="10"/>
        <color indexed="8"/>
        <rFont val="Arial"/>
      </rPr>
      <t>https://evaluationsupportscotland.org.uk/what-we-do/support-third-sector-organisations/commissioned-workshops/</t>
    </r>
  </si>
  <si>
    <t>Shows participants what evaluation methods to use and how to make a monitoring and evaluation plan.</t>
  </si>
  <si>
    <r>
      <rPr>
        <sz val="10"/>
        <color indexed="8"/>
        <rFont val="Arial"/>
      </rPr>
      <t xml:space="preserve">Understand the steps and principles to follow when choosing or developing evaluation methods
</t>
    </r>
    <r>
      <rPr>
        <sz val="10"/>
        <color indexed="8"/>
        <rFont val="Arial"/>
      </rPr>
      <t xml:space="preserve">Use different methods and tools to collect information about your outcomes
</t>
    </r>
    <r>
      <rPr>
        <sz val="10"/>
        <color indexed="8"/>
        <rFont val="Arial"/>
      </rPr>
      <t>Put in place a monitoring and evaluation plan for your project /organisation</t>
    </r>
  </si>
  <si>
    <t>Third sector organisations in Scotland</t>
  </si>
  <si>
    <t>Telling my story: analysing and reporting on outcomes</t>
  </si>
  <si>
    <r>
      <rPr>
        <u val="single"/>
        <sz val="10"/>
        <color indexed="8"/>
        <rFont val="Arial"/>
      </rPr>
      <t>https://evaluationsupportscotland.org.uk/events/tms-jun2023/</t>
    </r>
  </si>
  <si>
    <t>Introduction to logic modelling</t>
  </si>
  <si>
    <r>
      <rPr>
        <u val="single"/>
        <sz val="10"/>
        <color indexed="8"/>
        <rFont val="Arial"/>
      </rPr>
      <t>https://evaluationsupportscotland.org.uk/resources/introduction-to-logic-modelling-online-learning/</t>
    </r>
  </si>
  <si>
    <t>Anyone can access</t>
  </si>
  <si>
    <t>EVOC</t>
  </si>
  <si>
    <t>Practical project management</t>
  </si>
  <si>
    <r>
      <rPr>
        <u val="single"/>
        <sz val="10"/>
        <color indexed="8"/>
        <rFont val="Arial"/>
      </rPr>
      <t>https://www.eventbrite.co.uk/e/practical-project-management-tickets-596027192377</t>
    </r>
  </si>
  <si>
    <t>Getting good ideas, designing projects with relevant outcomes, stakeholder engagement, tasks, milestones, resources, managing and reducing risk, team life cycle, basic budgeting and financial management, monitoring and evaluation, management and reporting</t>
  </si>
  <si>
    <t>By the of the end of the course participants will better understand the essential principles and practices of good Project Management.</t>
  </si>
  <si>
    <t>Staff in Edinburgh voluntary sector who are managing projects or would like to</t>
  </si>
  <si>
    <t>Setting up a charity and introduction to SCIO</t>
  </si>
  <si>
    <r>
      <rPr>
        <u val="single"/>
        <sz val="10"/>
        <color indexed="8"/>
        <rFont val="Arial"/>
      </rPr>
      <t>https://www.eventbrite.co.uk/e/setting-up-a-charity-and-introduction-to-scio-tickets-568160682897</t>
    </r>
  </si>
  <si>
    <t>Staff and charity trustees in Scotland</t>
  </si>
  <si>
    <t>Managing and leading</t>
  </si>
  <si>
    <r>
      <rPr>
        <u val="single"/>
        <sz val="10"/>
        <color indexed="8"/>
        <rFont val="Arial"/>
      </rPr>
      <t>https://www.eventbrite.co.uk/e/managing-and-leading-tickets-523450904747</t>
    </r>
  </si>
  <si>
    <t>Those working in a management or supervisory role in the voluntary sector, who can travel to Edinburgh</t>
  </si>
  <si>
    <t>Support and supervision</t>
  </si>
  <si>
    <r>
      <rPr>
        <u val="single"/>
        <sz val="10"/>
        <color indexed="8"/>
        <rFont val="Arial"/>
      </rPr>
      <t>https://www.eventbrite.co.uk/e/support-and-supervision-an-essential-guide-tickets-566601499337</t>
    </r>
  </si>
  <si>
    <t>Those managing staff or volunteers in the voluntary sector</t>
  </si>
  <si>
    <t>Farrer</t>
  </si>
  <si>
    <t>Trustee training: what every trustee should know</t>
  </si>
  <si>
    <r>
      <rPr>
        <u val="single"/>
        <sz val="10"/>
        <color indexed="8"/>
        <rFont val="Arial"/>
      </rPr>
      <t>https://www.farrer.co.uk/clients-and-sectors/not-for-profit/charities/our-charity-trustee-training-programme/</t>
    </r>
  </si>
  <si>
    <t>A comprehensive summary of trustees’ duties and legal responsibilities.</t>
  </si>
  <si>
    <t>Funding for All</t>
  </si>
  <si>
    <t>Registering and claiming Gift Aid</t>
  </si>
  <si>
    <r>
      <rPr>
        <u val="single"/>
        <sz val="10"/>
        <color indexed="8"/>
        <rFont val="Arial"/>
      </rPr>
      <t>https://www.eventbrite.co.uk/e/registering-claiming-gift-aid-tickets-577003802907</t>
    </r>
  </si>
  <si>
    <t>Walks participants through the basics of Gift Aid so they have a better understanding of the process, how to register with HMRC and ensure they are ready to make their first claim.</t>
  </si>
  <si>
    <r>
      <rPr>
        <sz val="10"/>
        <color indexed="8"/>
        <rFont val="Arial"/>
      </rPr>
      <t xml:space="preserve">Participants cover:
</t>
    </r>
    <r>
      <rPr>
        <sz val="10"/>
        <color indexed="8"/>
        <rFont val="Arial"/>
      </rPr>
      <t xml:space="preserve">getting charitable recognition from HMRC to claim Gift Aid
</t>
    </r>
    <r>
      <rPr>
        <sz val="10"/>
        <color indexed="8"/>
        <rFont val="Arial"/>
      </rPr>
      <t xml:space="preserve">adding the relevant services to your tax account
</t>
    </r>
    <r>
      <rPr>
        <sz val="10"/>
        <color indexed="8"/>
        <rFont val="Arial"/>
      </rPr>
      <t xml:space="preserve">how to prepare for a claim
</t>
    </r>
    <r>
      <rPr>
        <sz val="10"/>
        <color indexed="8"/>
        <rFont val="Arial"/>
      </rPr>
      <t xml:space="preserve">how to make a claim
</t>
    </r>
    <r>
      <rPr>
        <sz val="10"/>
        <color indexed="8"/>
        <rFont val="Arial"/>
      </rPr>
      <t>what you can and can’t claim for</t>
    </r>
  </si>
  <si>
    <t>Fundraising Everywhere</t>
  </si>
  <si>
    <t>In safe hands: how leadership can provide an inclusive, safe and high performing team</t>
  </si>
  <si>
    <r>
      <rPr>
        <u val="single"/>
        <sz val="10"/>
        <color indexed="8"/>
        <rFont val="Arial"/>
      </rPr>
      <t>https://www.fundraisingeverywhere.com/product/in-safe-hands-how-leadership-can-provide-an-inclusive-safe-and-high-performing-team/</t>
    </r>
  </si>
  <si>
    <t>One Certified Fund Raising Executive point</t>
  </si>
  <si>
    <t>Leading teams and psychological safety</t>
  </si>
  <si>
    <r>
      <rPr>
        <sz val="10"/>
        <color indexed="8"/>
        <rFont val="Arial"/>
      </rPr>
      <t xml:space="preserve">An opportunity to reflect on your own experiences of leadership
</t>
    </r>
    <r>
      <rPr>
        <sz val="10"/>
        <color indexed="8"/>
        <rFont val="Arial"/>
      </rPr>
      <t xml:space="preserve">An understanding of psychological safety and why it should be the foundation of any leadership
</t>
    </r>
    <r>
      <rPr>
        <sz val="10"/>
        <color indexed="8"/>
        <rFont val="Arial"/>
      </rPr>
      <t>Some helpful ways you can increase psychological safety based on feedback from people who took part in the trainer’s research</t>
    </r>
  </si>
  <si>
    <t>Get Grants</t>
  </si>
  <si>
    <t>Management for fundraisers</t>
  </si>
  <si>
    <r>
      <rPr>
        <u val="single"/>
        <sz val="10"/>
        <color indexed="8"/>
        <rFont val="Arial"/>
      </rPr>
      <t>https://www.getgrants.org.uk/management-for-fundraisers/</t>
    </r>
  </si>
  <si>
    <t>Helps fundraisers moving into management positions to build their confidence and develop the new skills required to help their fundraising team reach their potential.</t>
  </si>
  <si>
    <r>
      <rPr>
        <sz val="10"/>
        <color indexed="8"/>
        <rFont val="Arial"/>
      </rPr>
      <t xml:space="preserve">Understand the activities a manager should be doing on a daily, weekly, monthly, and annual basis to lead an effective and successful fundraising team.
</t>
    </r>
    <r>
      <rPr>
        <sz val="10"/>
        <color indexed="8"/>
        <rFont val="Arial"/>
      </rPr>
      <t xml:space="preserve">Discover different leadership management styles and how to tailor them to your team’s skills and abilities.
</t>
    </r>
    <r>
      <rPr>
        <sz val="10"/>
        <color indexed="8"/>
        <rFont val="Arial"/>
      </rPr>
      <t xml:space="preserve">Look at how to motivate your team, how to provide effective feedback and to help grow their potential.
</t>
    </r>
    <r>
      <rPr>
        <sz val="10"/>
        <color indexed="8"/>
        <rFont val="Arial"/>
      </rPr>
      <t xml:space="preserve">Learn how to use coaching to support your team with different fundraising challenges.
</t>
    </r>
    <r>
      <rPr>
        <sz val="10"/>
        <color indexed="8"/>
        <rFont val="Arial"/>
      </rPr>
      <t>Identify ways to strengthen your recruitment processes (including how to craft a job advert, where to advertise, interviewing, identifying the best candidates, and the importance of onboarding processes).</t>
    </r>
  </si>
  <si>
    <t>Fundraisers moving into management positions</t>
  </si>
  <si>
    <t>Gethin Jones</t>
  </si>
  <si>
    <t>Supervision that works</t>
  </si>
  <si>
    <r>
      <rPr>
        <u val="single"/>
        <sz val="10"/>
        <color indexed="8"/>
        <rFont val="Arial"/>
      </rPr>
      <t>https://unlockingthepotential.co.uk/courses/coming-soon-supervision-that-works-professional-training/</t>
    </r>
  </si>
  <si>
    <t>Participants will learn how to balance the needs of the organisation and employee, and support continued learning.</t>
  </si>
  <si>
    <t>5 currently enrolled (as of 24 May 2023)</t>
  </si>
  <si>
    <t>Managers within voluntary sector organisations, prisons and local authorities</t>
  </si>
  <si>
    <r>
      <rPr>
        <u val="single"/>
        <sz val="10"/>
        <color indexed="8"/>
        <rFont val="Arial"/>
      </rPr>
      <t>https://unlockingthepotential.co.uk/courses/coming-soon-leadership-vs-management-professional-training/</t>
    </r>
  </si>
  <si>
    <t>2 currently enrolled (as of 24 May 2023)</t>
  </si>
  <si>
    <t>Managers and leaders within voluntary sector organisations, prisons and local authorities</t>
  </si>
  <si>
    <t>Managing for the first time</t>
  </si>
  <si>
    <r>
      <rPr>
        <u val="single"/>
        <sz val="10"/>
        <color indexed="8"/>
        <rFont val="Arial"/>
      </rPr>
      <t>https://unlockingthepotential.co.uk/courses/seo-basic/</t>
    </r>
    <r>
      <rPr>
        <sz val="10"/>
        <color indexed="8"/>
        <rFont val="Arial"/>
      </rPr>
      <t xml:space="preserve"> (NB correct URL, despite wording)</t>
    </r>
  </si>
  <si>
    <t>15 currently enrolled (as of 24 May 2023)</t>
  </si>
  <si>
    <t>Those new to management within voluntary sector organisations, prisons and local authorities</t>
  </si>
  <si>
    <t>Getting on Board</t>
  </si>
  <si>
    <t>How to diversify your board</t>
  </si>
  <si>
    <r>
      <rPr>
        <u val="single"/>
        <sz val="10"/>
        <color indexed="8"/>
        <rFont val="Arial"/>
      </rPr>
      <t>https://www.eventbrite.co.uk/e/how-to-diversify-your-board-with-sophia-moreau-tickets-165438875129</t>
    </r>
  </si>
  <si>
    <t>An introduction into how to diversify charity boards.</t>
  </si>
  <si>
    <t>Not stated, but runs every two months</t>
  </si>
  <si>
    <t>What is a trustee and how do I become one</t>
  </si>
  <si>
    <r>
      <rPr>
        <u val="single"/>
        <sz val="10"/>
        <color indexed="8"/>
        <rFont val="Arial"/>
      </rPr>
      <t>https://www.eventbrite.co.uk/e/what-is-a-trustee-and-how-do-i-become-one-with-leon-ward-tickets-165151908805</t>
    </r>
  </si>
  <si>
    <t>The onboarding: induction training for newly appointed trustees</t>
  </si>
  <si>
    <r>
      <rPr>
        <u val="single"/>
        <sz val="10"/>
        <color indexed="8"/>
        <rFont val="Arial"/>
      </rPr>
      <t>https://www.eventbrite.co.uk/e/the-onboarding-induction-training-for-newly-appointed-trustees-tickets-165426913351</t>
    </r>
  </si>
  <si>
    <t>Charity board leadership programme - information session</t>
  </si>
  <si>
    <r>
      <rPr>
        <u val="single"/>
        <sz val="10"/>
        <color indexed="8"/>
        <rFont val="Arial"/>
      </rPr>
      <t>https://www.eventbrite.co.uk/e/charity-board-leadership-programme-information-session-tickets-166433576307</t>
    </r>
  </si>
  <si>
    <t>No more charity governance please! Beyond the trustee’s role description</t>
  </si>
  <si>
    <r>
      <rPr>
        <u val="single"/>
        <sz val="10"/>
        <color indexed="8"/>
        <rFont val="Arial"/>
      </rPr>
      <t>https://www.eventbrite.co.uk/e/no-more-charity-governance-please-beyond-the-trustees-role-description-tickets-262696090077</t>
    </r>
  </si>
  <si>
    <t>To infinity and beyond - an introduction to charity finance for trustees</t>
  </si>
  <si>
    <r>
      <rPr>
        <u val="single"/>
        <sz val="10"/>
        <color indexed="8"/>
        <rFont val="Arial"/>
      </rPr>
      <t>https://www.eventbrite.co.uk/e/to-infinity-and-beyond-an-introduction-to-charity-finance-for-trustees-tickets-418062404907</t>
    </r>
  </si>
  <si>
    <t>How to write an investment policy for your charity: a workshop for trustees</t>
  </si>
  <si>
    <r>
      <rPr>
        <u val="single"/>
        <sz val="10"/>
        <color indexed="8"/>
        <rFont val="Arial"/>
      </rPr>
      <t>https://www.eventbrite.co.uk/e/how-to-write-an-investment-policy-for-your-charity-a-workshop-for-trustees-tickets-639426982317</t>
    </r>
  </si>
  <si>
    <t>Finance blunders: how to avoid the finance whoppers other boards have made</t>
  </si>
  <si>
    <r>
      <rPr>
        <u val="single"/>
        <sz val="10"/>
        <color indexed="8"/>
        <rFont val="Arial"/>
      </rPr>
      <t>https://www.eventbrite.co.uk/e/finance-blunders-how-to-avoid-the-finance-whoppers-other-boards-have-made-tickets-639421235127</t>
    </r>
  </si>
  <si>
    <t>Girlguiding North East</t>
  </si>
  <si>
    <t xml:space="preserve">Introduction to being a Commissioner </t>
  </si>
  <si>
    <r>
      <rPr>
        <u val="single"/>
        <sz val="10"/>
        <color indexed="8"/>
        <rFont val="Arial"/>
      </rPr>
      <t>https://www.eventbrite.co.uk/e/introduction-to-being-a-commissioner-sessions-1-2-3-tickets-486744916147</t>
    </r>
  </si>
  <si>
    <t>This training will help new (and newish) commissioners understand and carry out their role effectively in line with Girlguiding policies and procedures.</t>
  </si>
  <si>
    <r>
      <rPr>
        <sz val="10"/>
        <color indexed="8"/>
        <rFont val="Arial"/>
      </rPr>
      <t xml:space="preserve">Participants learn:
</t>
    </r>
    <r>
      <rPr>
        <sz val="10"/>
        <color indexed="8"/>
        <rFont val="Arial"/>
      </rPr>
      <t xml:space="preserve">Roles and responsibilities of a commissioner
</t>
    </r>
    <r>
      <rPr>
        <sz val="10"/>
        <color indexed="8"/>
        <rFont val="Arial"/>
      </rPr>
      <t xml:space="preserve">What type of leader are you?
</t>
    </r>
    <r>
      <rPr>
        <sz val="10"/>
        <color indexed="8"/>
        <rFont val="Arial"/>
      </rPr>
      <t xml:space="preserve">Establishing your team and delegation
</t>
    </r>
    <r>
      <rPr>
        <sz val="10"/>
        <color indexed="8"/>
        <rFont val="Arial"/>
      </rPr>
      <t xml:space="preserve">Communication and effective meetings
</t>
    </r>
    <r>
      <rPr>
        <sz val="10"/>
        <color indexed="8"/>
        <rFont val="Arial"/>
      </rPr>
      <t xml:space="preserve">Planning for your district / division
</t>
    </r>
    <r>
      <rPr>
        <sz val="10"/>
        <color indexed="8"/>
        <rFont val="Arial"/>
      </rPr>
      <t xml:space="preserve">Budgeting, reviewing unit accounts and year end forms
</t>
    </r>
    <r>
      <rPr>
        <sz val="10"/>
        <color indexed="8"/>
        <rFont val="Arial"/>
      </rPr>
      <t xml:space="preserve">Risk Assessments from a commissioners’ point of view
</t>
    </r>
    <r>
      <rPr>
        <sz val="10"/>
        <color indexed="8"/>
        <rFont val="Arial"/>
      </rPr>
      <t xml:space="preserve">The Residential Event Notification (REN) process and your responsibilities when authorising a REN
</t>
    </r>
    <r>
      <rPr>
        <sz val="10"/>
        <color indexed="8"/>
        <rFont val="Arial"/>
      </rPr>
      <t xml:space="preserve">What can Go do to support the commissioner
</t>
    </r>
    <r>
      <rPr>
        <sz val="10"/>
        <color indexed="8"/>
        <rFont val="Arial"/>
      </rPr>
      <t xml:space="preserve">Your responsibilities as a Trustee
</t>
    </r>
    <r>
      <rPr>
        <sz val="10"/>
        <color indexed="8"/>
        <rFont val="Arial"/>
      </rPr>
      <t xml:space="preserve">Ownership of property and management responsibilities
</t>
    </r>
    <r>
      <rPr>
        <sz val="10"/>
        <color indexed="8"/>
        <rFont val="Arial"/>
      </rPr>
      <t xml:space="preserve">Your role in promoting Doing Our Best standards and quality guiding
</t>
    </r>
    <r>
      <rPr>
        <sz val="10"/>
        <color indexed="8"/>
        <rFont val="Arial"/>
      </rPr>
      <t xml:space="preserve">What to look for when conducting a unit visit
</t>
    </r>
    <r>
      <rPr>
        <sz val="10"/>
        <color indexed="8"/>
        <rFont val="Arial"/>
      </rPr>
      <t xml:space="preserve">Potentially difficult situations and how to handle them
</t>
    </r>
    <r>
      <rPr>
        <sz val="10"/>
        <color indexed="8"/>
        <rFont val="Arial"/>
      </rPr>
      <t xml:space="preserve">Recognising leaders and awards at regional and national level
</t>
    </r>
    <r>
      <rPr>
        <sz val="10"/>
        <color indexed="8"/>
        <rFont val="Arial"/>
      </rPr>
      <t>Growth, retention and promoting Guiding</t>
    </r>
  </si>
  <si>
    <t>New or “newish” Girlguiding commissioners (with access to York)</t>
  </si>
  <si>
    <t>Glasgow Council for the Voluntary Sector</t>
  </si>
  <si>
    <t>Scottish Vocational Qualification in Management (tailored to voluntary sector)</t>
  </si>
  <si>
    <r>
      <rPr>
        <u val="single"/>
        <sz val="10"/>
        <color indexed="8"/>
        <rFont val="Arial"/>
      </rPr>
      <t>https://www.gcvs.org.uk/services/learning-and-development/</t>
    </r>
  </si>
  <si>
    <t>CMI qualification</t>
  </si>
  <si>
    <t>Various aspects of management, including budgetary control, staff management and legislation.</t>
  </si>
  <si>
    <t>8-12 months</t>
  </si>
  <si>
    <t>Middle managers working in the voluntary sector in Scotland</t>
  </si>
  <si>
    <t>SVQ4 management and bridging units</t>
  </si>
  <si>
    <t>Enables participants to meet Scottish Social Services Council registration standards</t>
  </si>
  <si>
    <t>12-18 months</t>
  </si>
  <si>
    <t>Managers working in the voluntary sector in Scotland, and especially those working in a social care environment</t>
  </si>
  <si>
    <t>Introduction to health and safety in the workplace</t>
  </si>
  <si>
    <r>
      <rPr>
        <u val="single"/>
        <sz val="10"/>
        <color indexed="8"/>
        <rFont val="Arial"/>
      </rPr>
      <t>https://www.eventbrite.com/e/sve-introduction-to-health-safety-in-the-workplace-tickets-643037972887</t>
    </r>
  </si>
  <si>
    <t>Voluntary-sector workers with line-management responsibilities</t>
  </si>
  <si>
    <t>Implementing change</t>
  </si>
  <si>
    <r>
      <rPr>
        <u val="single"/>
        <sz val="10"/>
        <color indexed="8"/>
        <rFont val="Arial"/>
      </rPr>
      <t>https://www.eventbrite.com/e/sve-implementing-change-tickets-636546045357</t>
    </r>
  </si>
  <si>
    <t>Risk assessments</t>
  </si>
  <si>
    <r>
      <rPr>
        <u val="single"/>
        <sz val="10"/>
        <color indexed="8"/>
        <rFont val="Arial"/>
      </rPr>
      <t>https://www.eventbrite.com/e/risk-assessments-tickets-636560388257</t>
    </r>
  </si>
  <si>
    <t>Succession planning</t>
  </si>
  <si>
    <r>
      <rPr>
        <u val="single"/>
        <sz val="10"/>
        <color indexed="8"/>
        <rFont val="Arial"/>
      </rPr>
      <t>https://www.eventbrite.com/e/sve-succession-planning-tickets-639270123147</t>
    </r>
  </si>
  <si>
    <t>Conflict resolution</t>
  </si>
  <si>
    <r>
      <rPr>
        <u val="single"/>
        <sz val="10"/>
        <color indexed="8"/>
        <rFont val="Arial"/>
      </rPr>
      <t>https://www.eventbrite.com/e/sve-conflict-resolution-tickets-640591465317</t>
    </r>
  </si>
  <si>
    <t>Performance management</t>
  </si>
  <si>
    <r>
      <rPr>
        <u val="single"/>
        <sz val="10"/>
        <color indexed="8"/>
        <rFont val="Arial"/>
      </rPr>
      <t>https://www.eventbrite.com/e/sve-performance-management-tickets-640597844397</t>
    </r>
  </si>
  <si>
    <t>Health &amp; Fitness</t>
  </si>
  <si>
    <t>Accounting standards for charities</t>
  </si>
  <si>
    <r>
      <rPr>
        <u val="single"/>
        <sz val="10"/>
        <color indexed="8"/>
        <rFont val="Arial"/>
      </rPr>
      <t>https://www.reed.co.uk/courses/accounting-standards-for-charities/432041#</t>
    </r>
  </si>
  <si>
    <t>Provides participants with a thorough understanding of charity accounting and equips them with the skills to manage and report the financial activities of their charity.</t>
  </si>
  <si>
    <r>
      <rPr>
        <sz val="10"/>
        <color indexed="8"/>
        <rFont val="Arial"/>
      </rPr>
      <t xml:space="preserve">Understand the concept of charity accounting
</t>
    </r>
    <r>
      <rPr>
        <sz val="10"/>
        <color indexed="8"/>
        <rFont val="Arial"/>
      </rPr>
      <t xml:space="preserve">Learn accounting standards, policies, concepts, and principles
</t>
    </r>
    <r>
      <rPr>
        <sz val="10"/>
        <color indexed="8"/>
        <rFont val="Arial"/>
      </rPr>
      <t xml:space="preserve">Acquire knowledge of fund accounting
</t>
    </r>
    <r>
      <rPr>
        <sz val="10"/>
        <color indexed="8"/>
        <rFont val="Arial"/>
      </rPr>
      <t xml:space="preserve">Understand charity reporting and accounts
</t>
    </r>
    <r>
      <rPr>
        <sz val="10"/>
        <color indexed="8"/>
        <rFont val="Arial"/>
      </rPr>
      <t xml:space="preserve">Learn to prepare trustees' annual report
</t>
    </r>
    <r>
      <rPr>
        <sz val="10"/>
        <color indexed="8"/>
        <rFont val="Arial"/>
      </rPr>
      <t>Understand the statement of financial activities and statement of cash flows.</t>
    </r>
  </si>
  <si>
    <t>4 self-paced hours</t>
  </si>
  <si>
    <t>Charity professionals and trustees of charities</t>
  </si>
  <si>
    <t>Helplines Partnership</t>
  </si>
  <si>
    <t>Impact practice and measuring outcomes for helplines</t>
  </si>
  <si>
    <r>
      <rPr>
        <u val="single"/>
        <sz val="10"/>
        <color indexed="8"/>
        <rFont val="Arial"/>
      </rPr>
      <t>https://www.helplines.org/training/book-a-training-course/impact-practice-and-measuring-outcomes-for-helplines-cpd-accredited/</t>
    </r>
  </si>
  <si>
    <t>CPD hours; allows for CPD hours accrual</t>
  </si>
  <si>
    <t>Impact practice, types of data, data collection, ethics and data sharing.</t>
  </si>
  <si>
    <t>Attendees will learn how to frame their helplines’ impact, capture outcomes, collect and interpret data, and create a practical organisational action plan.</t>
  </si>
  <si>
    <t>Service managers and fundraisers</t>
  </si>
  <si>
    <r>
      <rPr>
        <u val="single"/>
        <sz val="10"/>
        <color indexed="8"/>
        <rFont val="Arial"/>
      </rPr>
      <t>https://www.helplines.org/training/book-a-training-course/volunteer-management/</t>
    </r>
  </si>
  <si>
    <t>HEY Confident Futures</t>
  </si>
  <si>
    <t>Collaborative leadership in Bridlington</t>
  </si>
  <si>
    <r>
      <rPr>
        <u val="single"/>
        <sz val="10"/>
        <color indexed="8"/>
        <rFont val="Arial"/>
      </rPr>
      <t>https://www.eventbrite.co.uk/e/collaborative-leadership-in-bridlington-tickets-634566173507</t>
    </r>
  </si>
  <si>
    <t>Developing leadership networks and skills.</t>
  </si>
  <si>
    <r>
      <rPr>
        <sz val="10"/>
        <color indexed="8"/>
        <rFont val="Arial"/>
      </rPr>
      <t xml:space="preserve">Participants will:
</t>
    </r>
    <r>
      <rPr>
        <sz val="10"/>
        <color indexed="8"/>
        <rFont val="Arial"/>
      </rPr>
      <t xml:space="preserve">Explore and develop leadership skills to help you engage and motivate others around you
</t>
    </r>
    <r>
      <rPr>
        <sz val="10"/>
        <color indexed="8"/>
        <rFont val="Arial"/>
      </rPr>
      <t xml:space="preserve">Work with peers on real-life leadership challenges, practising your new skills
</t>
    </r>
    <r>
      <rPr>
        <sz val="10"/>
        <color indexed="8"/>
        <rFont val="Arial"/>
      </rPr>
      <t xml:space="preserve">Meet other leaders locally to extend your networks &amp; connections
</t>
    </r>
    <r>
      <rPr>
        <sz val="10"/>
        <color indexed="8"/>
        <rFont val="Arial"/>
      </rPr>
      <t>Help shape future leadership development work in Bridlington</t>
    </r>
  </si>
  <si>
    <t>Voluntary and community sector leaders in the Bridlington area</t>
  </si>
  <si>
    <t>Burnout’ for leaders working in and around Bridlington</t>
  </si>
  <si>
    <r>
      <rPr>
        <u val="single"/>
        <sz val="10"/>
        <color indexed="8"/>
        <rFont val="Arial"/>
      </rPr>
      <t>https://www.eventbrite.co.uk/e/burnout-for-leaders-working-in-and-around-bridlington-tickets-621820360437</t>
    </r>
  </si>
  <si>
    <t>Leadership wellbeing.</t>
  </si>
  <si>
    <t>Highland Third Sector Interface</t>
  </si>
  <si>
    <t>Support and supervision training</t>
  </si>
  <si>
    <r>
      <rPr>
        <u val="single"/>
        <sz val="10"/>
        <color indexed="8"/>
        <rFont val="Arial"/>
      </rPr>
      <t>https://www.eventbrite.co.uk/e/support-and-supervision-training-tickets-528303910217</t>
    </r>
  </si>
  <si>
    <t>Supporting staff and providing effective support and supervision.</t>
  </si>
  <si>
    <t>New and experienced supervisors, managers and team leaders in the third sector (do not have to be local to access tickets)</t>
  </si>
  <si>
    <t>Managing teams remotely</t>
  </si>
  <si>
    <r>
      <rPr>
        <u val="single"/>
        <sz val="10"/>
        <color indexed="8"/>
        <rFont val="Arial"/>
      </rPr>
      <t>https://www.eventbrite.co.uk/e/managing-teams-remotely-tickets-528478301827</t>
    </r>
  </si>
  <si>
    <t>Hull Community and Voluntary Services</t>
  </si>
  <si>
    <t>Prove it: monitoring and evaluation</t>
  </si>
  <si>
    <r>
      <rPr>
        <u val="single"/>
        <sz val="10"/>
        <color indexed="8"/>
        <rFont val="Arial"/>
      </rPr>
      <t>https://hullcvs.org.uk/professional-services/training/planning-evaluation/</t>
    </r>
  </si>
  <si>
    <t>An introduction to monitoring and gathering evidence for funding applications and end of grant reports.</t>
  </si>
  <si>
    <t>Starting a voluntary and community sector group</t>
  </si>
  <si>
    <r>
      <rPr>
        <u val="single"/>
        <sz val="10"/>
        <color indexed="8"/>
        <rFont val="Arial"/>
      </rPr>
      <t>https://hullcvs.org.uk/governance/</t>
    </r>
  </si>
  <si>
    <t>Basics of setting up a group and choosing the right legal form.</t>
  </si>
  <si>
    <t>Lone working for managers</t>
  </si>
  <si>
    <r>
      <rPr>
        <u val="single"/>
        <sz val="10"/>
        <color indexed="8"/>
        <rFont val="Arial"/>
      </rPr>
      <t>https://hullcvs.org.uk/professional-services/training/workplacestaffmanagement/</t>
    </r>
  </si>
  <si>
    <t>Explores ways to create a safe loan working culture, and enables participants to carry out a review of their own practices and procedures.</t>
  </si>
  <si>
    <r>
      <rPr>
        <u val="single"/>
        <sz val="10"/>
        <color indexed="8"/>
        <rFont val="Arial"/>
      </rPr>
      <t>https://hullcvs.org.uk/professional-services/training/financial-management/</t>
    </r>
  </si>
  <si>
    <t>Includes measuring and reporting cashflow, budgeting, measuring and reporting financial position and performance.</t>
  </si>
  <si>
    <t>Introduction to governance</t>
  </si>
  <si>
    <t xml:space="preserve">Latest information and guidance from the Charity Commission, exploring good practice in governance and looking at improvements in participants’ own organisations. </t>
  </si>
  <si>
    <t>Funding, finance and business planning</t>
  </si>
  <si>
    <r>
      <rPr>
        <u val="single"/>
        <sz val="10"/>
        <color indexed="8"/>
        <rFont val="Arial"/>
      </rPr>
      <t>https://hullcvs.org.uk/professional-services/training/financial-management/</t>
    </r>
    <r>
      <rPr>
        <sz val="10"/>
        <color indexed="8"/>
        <rFont val="Arial"/>
      </rPr>
      <t xml:space="preserve"> and </t>
    </r>
    <r>
      <rPr>
        <u val="single"/>
        <sz val="10"/>
        <color indexed="8"/>
        <rFont val="Arial"/>
      </rPr>
      <t>https://hullcvs.org.uk/professional-services/training/planning-evaluation/</t>
    </r>
  </si>
  <si>
    <t>Looks at the importance of planning an organisation’s funding and finance to make it more effective and less stressful.</t>
  </si>
  <si>
    <r>
      <rPr>
        <sz val="10"/>
        <color indexed="8"/>
        <rFont val="Arial"/>
      </rPr>
      <t xml:space="preserve">Learning outcomes are not stated, but the course will cover:
</t>
    </r>
    <r>
      <rPr>
        <sz val="10"/>
        <color indexed="8"/>
        <rFont val="Arial"/>
      </rPr>
      <t xml:space="preserve">Developing an understanding of the development process of a business plan
</t>
    </r>
    <r>
      <rPr>
        <sz val="10"/>
        <color indexed="8"/>
        <rFont val="Arial"/>
      </rPr>
      <t xml:space="preserve">The planning process – why do a business plan?
</t>
    </r>
    <r>
      <rPr>
        <sz val="10"/>
        <color indexed="8"/>
        <rFont val="Arial"/>
      </rPr>
      <t xml:space="preserve">How to structure a business plan
</t>
    </r>
    <r>
      <rPr>
        <sz val="10"/>
        <color indexed="8"/>
        <rFont val="Arial"/>
      </rPr>
      <t xml:space="preserve">Funding to support the business plan
</t>
    </r>
    <r>
      <rPr>
        <sz val="10"/>
        <color indexed="8"/>
        <rFont val="Arial"/>
      </rPr>
      <t xml:space="preserve">Budgeting and cash flow forecasts
</t>
    </r>
    <r>
      <rPr>
        <sz val="10"/>
        <color indexed="8"/>
        <rFont val="Arial"/>
      </rPr>
      <t xml:space="preserve">Good practice when applying to Charitable Trusts
</t>
    </r>
    <r>
      <rPr>
        <sz val="10"/>
        <color indexed="8"/>
        <rFont val="Arial"/>
      </rPr>
      <t xml:space="preserve">Secrets to success
</t>
    </r>
    <r>
      <rPr>
        <sz val="10"/>
        <color indexed="8"/>
        <rFont val="Arial"/>
      </rPr>
      <t>What is sustainable funding?</t>
    </r>
  </si>
  <si>
    <t>Those responsible for voluntary sector organisation’s finance and business planning (based in Hull)</t>
  </si>
  <si>
    <t>Bitesize good governance for trustees</t>
  </si>
  <si>
    <r>
      <rPr>
        <u val="single"/>
        <sz val="10"/>
        <color indexed="8"/>
        <rFont val="Arial"/>
      </rPr>
      <t>https://hullcvs.org.uk/training/</t>
    </r>
  </si>
  <si>
    <t>Roles, rights and responsibilities of committee members</t>
  </si>
  <si>
    <t>Business planning and financing the plan</t>
  </si>
  <si>
    <t>Introduction to chairing skills</t>
  </si>
  <si>
    <r>
      <rPr>
        <u val="single"/>
        <sz val="10"/>
        <color indexed="8"/>
        <rFont val="Arial"/>
      </rPr>
      <t>https://hullcvs.org.uk/professional-services/training/workplacestaffmanagement/</t>
    </r>
    <r>
      <rPr>
        <sz val="10"/>
        <color indexed="8"/>
        <rFont val="Arial"/>
      </rPr>
      <t xml:space="preserve"> and </t>
    </r>
    <r>
      <rPr>
        <u val="single"/>
        <sz val="10"/>
        <color indexed="8"/>
        <rFont val="Arial"/>
      </rPr>
      <t>https://hullcvs.org.uk/training/</t>
    </r>
  </si>
  <si>
    <t>Participants will brush up on their chairing skills and explore factors that can improve their confidence in chairing.</t>
  </si>
  <si>
    <t>Volunteer management - level 3</t>
  </si>
  <si>
    <r>
      <rPr>
        <u val="single"/>
        <sz val="10"/>
        <color indexed="8"/>
        <rFont val="Arial"/>
      </rPr>
      <t>https://hullcvs.org.uk/professional-services/training/volunteer-management/</t>
    </r>
  </si>
  <si>
    <t>Certa level 3</t>
  </si>
  <si>
    <t>Recruiting, motivating, managing and developing volunteers to ensure both parties benefit fully from the process.</t>
  </si>
  <si>
    <t>3d</t>
  </si>
  <si>
    <t>Volunteer managers and co-ordinators working for approved groups based in Hull (to qualify for free training)</t>
  </si>
  <si>
    <t>Introduction to business planning and fundraising</t>
  </si>
  <si>
    <t>Steps to creating a simple business plan, and tips and strategies for creating a good funding application and other finance options.</t>
  </si>
  <si>
    <t>Professional boundaries</t>
  </si>
  <si>
    <t>Values and importance of professional values in the workplace.</t>
  </si>
  <si>
    <t>IMA International</t>
  </si>
  <si>
    <t>Leadership and management in international development</t>
  </si>
  <si>
    <r>
      <rPr>
        <u val="single"/>
        <sz val="10"/>
        <color indexed="8"/>
        <rFont val="Arial"/>
      </rPr>
      <t>https://reliefweb.int/training/3909980/leadership-and-management-international-development-training</t>
    </r>
  </si>
  <si>
    <t>Globally recognised management and leadership theories, tools and techniques, along with how to adapt them to the needs of participants. Topics include influence, motivation and power analysis.</t>
  </si>
  <si>
    <r>
      <rPr>
        <sz val="10"/>
        <color indexed="8"/>
        <rFont val="Arial"/>
      </rPr>
      <t xml:space="preserve">Leverage your natural ability to lead and prioritise demands
</t>
    </r>
    <r>
      <rPr>
        <sz val="10"/>
        <color indexed="8"/>
        <rFont val="Arial"/>
      </rPr>
      <t xml:space="preserve">Understand your learning and leadership preferences and how to adapt them to others’ needs
</t>
    </r>
    <r>
      <rPr>
        <sz val="10"/>
        <color indexed="8"/>
        <rFont val="Arial"/>
      </rPr>
      <t xml:space="preserve">Analyse your network and prepare for those new conversations that will make a difference
</t>
    </r>
    <r>
      <rPr>
        <sz val="10"/>
        <color indexed="8"/>
        <rFont val="Arial"/>
      </rPr>
      <t xml:space="preserve">Give and receive feedback
</t>
    </r>
    <r>
      <rPr>
        <sz val="10"/>
        <color indexed="8"/>
        <rFont val="Arial"/>
      </rPr>
      <t>Reflect on your own leadership style and presence</t>
    </r>
  </si>
  <si>
    <t>5d</t>
  </si>
  <si>
    <t>New or experienced manager working in international development, with access to Brighton</t>
  </si>
  <si>
    <t>Monitoring, evaluation, accountability and learning</t>
  </si>
  <si>
    <r>
      <rPr>
        <u val="single"/>
        <sz val="10"/>
        <color indexed="8"/>
        <rFont val="Arial"/>
      </rPr>
      <t>https://imainternational.com/training-courses/monitoring-evaluation-accountability-and-learning/</t>
    </r>
  </si>
  <si>
    <t>Those needing to support organisations to become more effective by enhancing monitoring, evaluation and learning practices, with access to Brighton</t>
  </si>
  <si>
    <t>Institute of Chartered Accountants in England and Wales</t>
  </si>
  <si>
    <t>Essentials CPD virtual programme 2023: charity accounting, reporting and governance spring update</t>
  </si>
  <si>
    <r>
      <rPr>
        <u val="single"/>
        <sz val="10"/>
        <color indexed="8"/>
        <rFont val="Arial"/>
      </rPr>
      <t>https://www.icaew.com/technical/charity-community/events</t>
    </r>
  </si>
  <si>
    <t>Summary of main pronouncements in charity accounting, reporting and governance, looking at recent developments and forthcoming changes relevant to future reporting periods.</t>
  </si>
  <si>
    <t>Finance professionals working in or advising charities</t>
  </si>
  <si>
    <t>Introduction to the charities SORP</t>
  </si>
  <si>
    <r>
      <rPr>
        <sz val="10"/>
        <color indexed="8"/>
        <rFont val="Arial"/>
      </rPr>
      <t xml:space="preserve">An overview of the UK charity financial reporting regime and how the SORP fits into it
</t>
    </r>
    <r>
      <rPr>
        <sz val="10"/>
        <color indexed="8"/>
        <rFont val="Arial"/>
      </rPr>
      <t xml:space="preserve">A brief overview of what constitutes a complete set of charity financial statements
</t>
    </r>
    <r>
      <rPr>
        <sz val="10"/>
        <color indexed="8"/>
        <rFont val="Arial"/>
      </rPr>
      <t xml:space="preserve">The contents of the trustees’ report, focusing on reserves policy and fundraising disclosures
</t>
    </r>
    <r>
      <rPr>
        <sz val="10"/>
        <color indexed="8"/>
        <rFont val="Arial"/>
      </rPr>
      <t xml:space="preserve">Fund accounting and its applications to both statement of financial activities and balance sheet
</t>
    </r>
    <r>
      <rPr>
        <sz val="10"/>
        <color indexed="8"/>
        <rFont val="Arial"/>
      </rPr>
      <t xml:space="preserve">Key statement of financial activities issues, including income recognition and disclosures
</t>
    </r>
    <r>
      <rPr>
        <sz val="10"/>
        <color indexed="8"/>
        <rFont val="Arial"/>
      </rPr>
      <t>Key balance sheet issues, including accounting for heritage assets, impairments, investments and loans</t>
    </r>
  </si>
  <si>
    <t>Selecting a finance system to suit your charity’s needs</t>
  </si>
  <si>
    <r>
      <rPr>
        <u val="single"/>
        <sz val="10"/>
        <color indexed="8"/>
        <rFont val="Arial"/>
      </rPr>
      <t>https://www.icaew.com/technical/charity-community/webinars</t>
    </r>
  </si>
  <si>
    <t>Forecasting masterclass for charities - navigating going concern reviews in an inflationary environment</t>
  </si>
  <si>
    <t>Trustee training modules</t>
  </si>
  <si>
    <r>
      <rPr>
        <u val="single"/>
        <sz val="10"/>
        <color indexed="8"/>
        <rFont val="Arial"/>
      </rPr>
      <t>https://www.icaew.com/technical/charity-community/trustee-training-modules</t>
    </r>
  </si>
  <si>
    <t>6 self-paced modules</t>
  </si>
  <si>
    <t>Inter-American Development Bank</t>
  </si>
  <si>
    <t>Project management for development (MOOC)</t>
  </si>
  <si>
    <r>
      <rPr>
        <u val="single"/>
        <sz val="10"/>
        <color indexed="8"/>
        <rFont val="Arial"/>
      </rPr>
      <t>https://www.edx.org/course/project-management-for-development</t>
    </r>
  </si>
  <si>
    <t>Professional Certificate in Results-Based Project Management (at an extra cost)</t>
  </si>
  <si>
    <t>Introduces concepts and tools that can be applied to project management to generate material changes and meet expected objectives with limited resources.</t>
  </si>
  <si>
    <t>80,159 enrolled at time of logging</t>
  </si>
  <si>
    <r>
      <rPr>
        <sz val="10"/>
        <color indexed="8"/>
        <rFont val="Arial"/>
      </rPr>
      <t xml:space="preserve">Participants will learn:
</t>
    </r>
    <r>
      <rPr>
        <sz val="10"/>
        <color indexed="8"/>
        <rFont val="Arial"/>
      </rPr>
      <t xml:space="preserve">Basic project management concepts and techniques, within international standards
</t>
    </r>
    <r>
      <rPr>
        <sz val="10"/>
        <color indexed="8"/>
        <rFont val="Arial"/>
      </rPr>
      <t xml:space="preserve">Widely tested tools and techniques that facilitate good communication within a project
</t>
    </r>
    <r>
      <rPr>
        <sz val="10"/>
        <color indexed="8"/>
        <rFont val="Arial"/>
      </rPr>
      <t>How to identify success factors in government projects and social projects</t>
    </r>
  </si>
  <si>
    <t>10 weeks at 2-3 self-directed hours per week</t>
  </si>
  <si>
    <t>Development professionals based anywhere but supporting programmes in Latin America and the Caribbean</t>
  </si>
  <si>
    <t>Interlink Foundation</t>
  </si>
  <si>
    <t>Financial management for charities</t>
  </si>
  <si>
    <r>
      <rPr>
        <u val="single"/>
        <sz val="10"/>
        <color indexed="8"/>
        <rFont val="Arial"/>
      </rPr>
      <t>https://www.interlink-foundation.org.uk/financial-management-for-charities-2/</t>
    </r>
  </si>
  <si>
    <t>Financial cycle, budgeting, managing restricted funds, forecasting, management accounts/reports, annual accounts and trustees’ report, financial controls, and financial policies and procedures.</t>
  </si>
  <si>
    <t>Charity finance officers, bookkeepers, trustees and administrators</t>
  </si>
  <si>
    <t>INTRAC</t>
  </si>
  <si>
    <t xml:space="preserve">Monitoring and evaluation systems advanced </t>
  </si>
  <si>
    <r>
      <rPr>
        <u val="single"/>
        <sz val="10"/>
        <color indexed="8"/>
        <rFont val="Arial"/>
      </rPr>
      <t>https://www.intrac.org/event/monitoring-evaluation-systems-advanced/</t>
    </r>
  </si>
  <si>
    <t>Helps participants to strengthen monitoring and evaluation processes and practices within their organisations so that high-quality information is collected and shared to enable learning and accountability.</t>
  </si>
  <si>
    <r>
      <rPr>
        <sz val="10"/>
        <color indexed="8"/>
        <rFont val="Arial"/>
      </rPr>
      <t xml:space="preserve">Discuss the main influences on and key elements of effective M&amp;E systems at project, programme and organisational level 
</t>
    </r>
    <r>
      <rPr>
        <sz val="10"/>
        <color indexed="8"/>
        <rFont val="Arial"/>
      </rPr>
      <t xml:space="preserve">Identify ways of managing common challenges with complex M&amp;E systems 
</t>
    </r>
    <r>
      <rPr>
        <sz val="10"/>
        <color indexed="8"/>
        <rFont val="Arial"/>
      </rPr>
      <t xml:space="preserve">Explore different approaches to summarising and aggregating data in M&amp;E systems 
</t>
    </r>
    <r>
      <rPr>
        <sz val="10"/>
        <color indexed="8"/>
        <rFont val="Arial"/>
      </rPr>
      <t xml:space="preserve">Examine ways of ensuring M&amp;E information is used for accountability, learning and management decision making 
</t>
    </r>
    <r>
      <rPr>
        <sz val="10"/>
        <color indexed="8"/>
        <rFont val="Arial"/>
      </rPr>
      <t>Apply the learning from the course to their own case studies/ MEL systems</t>
    </r>
  </si>
  <si>
    <t>Those who are responsible for developing and managing effective systems within the context of international development</t>
  </si>
  <si>
    <t>Involve Community Services</t>
  </si>
  <si>
    <t>Safeguarding vs safeguarding: training for Wokingham charity sector leaders</t>
  </si>
  <si>
    <r>
      <rPr>
        <u val="single"/>
        <sz val="10"/>
        <color indexed="8"/>
        <rFont val="Arial"/>
      </rPr>
      <t>https://www.eventbrite.co.uk/e/safeguarding-vs-safeguarding-training-for-wokingham-charity-sector-leaders-tickets-596840184057</t>
    </r>
  </si>
  <si>
    <t>This course will allow participants to recognise the differences between a formal safeguarding response under the Care Act 2014 and a general response to keep someone safe and to ensure their needs are met. Attendees will also learn to understand the thresholds guidance of adult safeguarding to support decision-making regarding concerns.</t>
  </si>
  <si>
    <t>Managers, supervisors and CEOs within the voluntary and community sector in Wokingham Borough</t>
  </si>
  <si>
    <t>Local charity leaders workshops: strategic planning</t>
  </si>
  <si>
    <r>
      <rPr>
        <u val="single"/>
        <sz val="10"/>
        <color indexed="8"/>
        <rFont val="Arial"/>
      </rPr>
      <t>https://www.eventbrite.co.uk/e/local-charity-leaders-workshops-strategic-planning-tickets-622365340487</t>
    </r>
  </si>
  <si>
    <t>3 sessions over 2 months</t>
  </si>
  <si>
    <t>Charity leaders supporting communities near Bracknell Forest and Wokingham</t>
  </si>
  <si>
    <t>Local charity leaders workshops: financial planning</t>
  </si>
  <si>
    <r>
      <rPr>
        <u val="single"/>
        <sz val="10"/>
        <color indexed="8"/>
        <rFont val="Arial"/>
      </rPr>
      <t>https://www.eventbrite.co.uk/e/local-charity-leaders-workshops-financial-planning-tickets-622385701387</t>
    </r>
  </si>
  <si>
    <t>2 sessions over 1 month</t>
  </si>
  <si>
    <t>Local charity leaders workshops: good governance</t>
  </si>
  <si>
    <r>
      <rPr>
        <u val="single"/>
        <sz val="10"/>
        <color indexed="8"/>
        <rFont val="Arial"/>
      </rPr>
      <t>https://www.eventbrite.co.uk/e/local-charity-leaders-workshops-good-governance-tickets-622375450727</t>
    </r>
  </si>
  <si>
    <t>Janets</t>
  </si>
  <si>
    <t>Charity financial reporting and regulation</t>
  </si>
  <si>
    <r>
      <rPr>
        <u val="single"/>
        <sz val="10"/>
        <color indexed="8"/>
        <rFont val="Arial"/>
      </rPr>
      <t>https://www.reed.co.uk/courses/charity-financial-reporting-and-regulation/431281#</t>
    </r>
  </si>
  <si>
    <t>Provides participants with a comprehensive understanding of charity accounting, reporting and regulation.</t>
  </si>
  <si>
    <r>
      <rPr>
        <sz val="10"/>
        <color indexed="8"/>
        <rFont val="Arial"/>
      </rPr>
      <t xml:space="preserve">Understand the basic concept of charity accounting and its importance.
</t>
    </r>
    <r>
      <rPr>
        <sz val="10"/>
        <color indexed="8"/>
        <rFont val="Arial"/>
      </rPr>
      <t xml:space="preserve">Develop knowledge of accounting standards, policies, concepts, and principles for charities.
</t>
    </r>
    <r>
      <rPr>
        <sz val="10"/>
        <color indexed="8"/>
        <rFont val="Arial"/>
      </rPr>
      <t xml:space="preserve">Comprehend fund accounting and its importance in accounting.
</t>
    </r>
    <r>
      <rPr>
        <sz val="10"/>
        <color indexed="8"/>
        <rFont val="Arial"/>
      </rPr>
      <t xml:space="preserve">Learn to create charity reporting and accounts, including Trustees’ Annual Report.
</t>
    </r>
    <r>
      <rPr>
        <sz val="10"/>
        <color indexed="8"/>
        <rFont val="Arial"/>
      </rPr>
      <t xml:space="preserve">Analyse the charity balance sheet and statement of financial activities.
</t>
    </r>
    <r>
      <rPr>
        <sz val="10"/>
        <color indexed="8"/>
        <rFont val="Arial"/>
      </rPr>
      <t xml:space="preserve">Gain knowledge about income streams and expenditures through financial reports.
</t>
    </r>
    <r>
      <rPr>
        <sz val="10"/>
        <color indexed="8"/>
        <rFont val="Arial"/>
      </rPr>
      <t>Learn about taxation, external scrutiny, and the post-Covid situation in charity accounting.</t>
    </r>
  </si>
  <si>
    <t>People working in charity organisations (assumed: people with a financial management role)</t>
  </si>
  <si>
    <t>JOJE Project Training &amp; Consulting</t>
  </si>
  <si>
    <t>Project management for charities and not for profits - online</t>
  </si>
  <si>
    <r>
      <rPr>
        <u val="single"/>
        <sz val="10"/>
        <color indexed="8"/>
        <rFont val="Arial"/>
      </rPr>
      <t>https://jojeprojecttraining.com/project-management-for-charities-and-not-for-profits/</t>
    </r>
  </si>
  <si>
    <t>Association for Project Management</t>
  </si>
  <si>
    <t>Interactive and practice hands-on training session combining theory with practical project management application.</t>
  </si>
  <si>
    <r>
      <rPr>
        <sz val="10"/>
        <color indexed="8"/>
        <rFont val="Arial"/>
      </rPr>
      <t xml:space="preserve">[These are listed as learning outcomes, even though they are more content]
</t>
    </r>
    <r>
      <rPr>
        <sz val="10"/>
        <color indexed="8"/>
        <rFont val="Arial"/>
      </rPr>
      <t>General overview of project management</t>
    </r>
    <r>
      <rPr>
        <sz val="10"/>
        <color indexed="8"/>
        <rFont val="Arial"/>
      </rPr>
      <t xml:space="preserve">
</t>
    </r>
    <r>
      <rPr>
        <sz val="10"/>
        <color indexed="8"/>
        <rFont val="Arial"/>
      </rPr>
      <t>Understanding the project life cycles</t>
    </r>
    <r>
      <rPr>
        <sz val="10"/>
        <color indexed="8"/>
        <rFont val="Arial"/>
      </rPr>
      <t xml:space="preserve">
</t>
    </r>
    <r>
      <rPr>
        <sz val="10"/>
        <color indexed="8"/>
        <rFont val="Arial"/>
      </rPr>
      <t>Writing the project benefits</t>
    </r>
    <r>
      <rPr>
        <sz val="10"/>
        <color indexed="8"/>
        <rFont val="Arial"/>
      </rPr>
      <t xml:space="preserve">
</t>
    </r>
    <r>
      <rPr>
        <sz val="10"/>
        <color indexed="8"/>
        <rFont val="Arial"/>
      </rPr>
      <t>Optioneering</t>
    </r>
    <r>
      <rPr>
        <sz val="10"/>
        <color indexed="8"/>
        <rFont val="Arial"/>
      </rPr>
      <t xml:space="preserve">
</t>
    </r>
    <r>
      <rPr>
        <sz val="10"/>
        <color indexed="8"/>
        <rFont val="Arial"/>
      </rPr>
      <t>Writing the project requirements</t>
    </r>
    <r>
      <rPr>
        <sz val="10"/>
        <color indexed="8"/>
        <rFont val="Arial"/>
      </rPr>
      <t xml:space="preserve">
</t>
    </r>
    <r>
      <rPr>
        <sz val="10"/>
        <color indexed="8"/>
        <rFont val="Arial"/>
      </rPr>
      <t>Understanding the project scope</t>
    </r>
    <r>
      <rPr>
        <sz val="10"/>
        <color indexed="8"/>
        <rFont val="Arial"/>
      </rPr>
      <t xml:space="preserve">
</t>
    </r>
    <r>
      <rPr>
        <sz val="10"/>
        <color indexed="8"/>
        <rFont val="Arial"/>
      </rPr>
      <t>Estimating the project cost and time</t>
    </r>
    <r>
      <rPr>
        <sz val="10"/>
        <color indexed="8"/>
        <rFont val="Arial"/>
      </rPr>
      <t xml:space="preserve">
</t>
    </r>
    <r>
      <rPr>
        <sz val="10"/>
        <color indexed="8"/>
        <rFont val="Arial"/>
      </rPr>
      <t>Planning the project</t>
    </r>
    <r>
      <rPr>
        <sz val="10"/>
        <color indexed="8"/>
        <rFont val="Arial"/>
      </rPr>
      <t xml:space="preserve">
</t>
    </r>
    <r>
      <rPr>
        <sz val="10"/>
        <color indexed="8"/>
        <rFont val="Arial"/>
      </rPr>
      <t>Identifying the project risks</t>
    </r>
    <r>
      <rPr>
        <sz val="10"/>
        <color indexed="8"/>
        <rFont val="Arial"/>
      </rPr>
      <t xml:space="preserve">
</t>
    </r>
    <r>
      <rPr>
        <sz val="10"/>
        <color indexed="8"/>
        <rFont val="Arial"/>
      </rPr>
      <t>Identifying and writing the project context</t>
    </r>
    <r>
      <rPr>
        <sz val="10"/>
        <color indexed="8"/>
        <rFont val="Arial"/>
      </rPr>
      <t xml:space="preserve">
</t>
    </r>
    <r>
      <rPr>
        <sz val="10"/>
        <color indexed="8"/>
        <rFont val="Arial"/>
      </rPr>
      <t>Monitoring and controlling the project</t>
    </r>
    <r>
      <rPr>
        <sz val="10"/>
        <color indexed="8"/>
        <rFont val="Arial"/>
      </rPr>
      <t xml:space="preserve">
</t>
    </r>
    <r>
      <rPr>
        <sz val="10"/>
        <color indexed="8"/>
        <rFont val="Arial"/>
      </rPr>
      <t>Closing and handing over a project</t>
    </r>
  </si>
  <si>
    <t>People involved in delivering charitable projects</t>
  </si>
  <si>
    <t>Project management for charities and not for profits - face-to-face</t>
  </si>
  <si>
    <t>Kensington &amp; Chelsea Social Council</t>
  </si>
  <si>
    <t>Disciplinary vs capability training</t>
  </si>
  <si>
    <r>
      <rPr>
        <u val="single"/>
        <sz val="10"/>
        <color indexed="8"/>
        <rFont val="Arial"/>
      </rPr>
      <t>https://www.kcsc.org.uk/civicrm/event/info?id=2775&amp;reset=1</t>
    </r>
  </si>
  <si>
    <t>This session will set out the difference between managing staff conduct and assessing staff capability, looking at whether an employer should deal with an employee’s poor performance through a disciplinary or capability procedure.</t>
  </si>
  <si>
    <r>
      <rPr>
        <sz val="10"/>
        <color indexed="8"/>
        <rFont val="Arial"/>
      </rPr>
      <t xml:space="preserve">Participants will learn:
</t>
    </r>
    <r>
      <rPr>
        <sz val="10"/>
        <color indexed="8"/>
        <rFont val="Arial"/>
      </rPr>
      <t xml:space="preserve">The nature of poor performance and how an employer should deal with this through a disciplinary or capability procedure.
</t>
    </r>
    <r>
      <rPr>
        <sz val="10"/>
        <color indexed="8"/>
        <rFont val="Arial"/>
      </rPr>
      <t xml:space="preserve">How an employer should carry out an investigation, including meeting with the employee concerned, to establish whether poor performance is conduct or capability related.
</t>
    </r>
    <r>
      <rPr>
        <sz val="10"/>
        <color indexed="8"/>
        <rFont val="Arial"/>
      </rPr>
      <t>Appropriate actions in different scenarios.</t>
    </r>
  </si>
  <si>
    <t>Representatives of local voluntary and community organisations operating in the borough of Kensington and Chelsea</t>
  </si>
  <si>
    <t>Kingston Voluntary Action</t>
  </si>
  <si>
    <t>Starting up: how to become a charity or social enterprise</t>
  </si>
  <si>
    <r>
      <rPr>
        <u val="single"/>
        <sz val="10"/>
        <color indexed="8"/>
        <rFont val="Arial"/>
      </rPr>
      <t>https://cvalive.org.uk/calendar/item/46660210</t>
    </r>
  </si>
  <si>
    <t>Legal structures, leadership risks, how to plan/develop a project, plan/budget, determining leadership actions and developing action plans.</t>
  </si>
  <si>
    <t>Anyone setting up a community group, charity or social enterprise based in London Boroughs of Croydon, Kingston or Richmond-upon-Thames.</t>
  </si>
  <si>
    <t>How to recruit trustees to your board… and retain them!</t>
  </si>
  <si>
    <r>
      <rPr>
        <u val="single"/>
        <sz val="10"/>
        <color indexed="8"/>
        <rFont val="Arial"/>
      </rPr>
      <t>https://www.eventbrite.co.uk/e/how-to-recruit-trustees-to-your-board-and-retain-them-tickets-617045970107</t>
    </r>
  </si>
  <si>
    <t>Trustees and staff who are seeking to build a diverse and relevant board/committee for their voluntary organisation</t>
  </si>
  <si>
    <t>Leading Leicester &amp; Leicestershire</t>
  </si>
  <si>
    <t>Aspiring leaders</t>
  </si>
  <si>
    <r>
      <rPr>
        <u val="single"/>
        <sz val="10"/>
        <color indexed="8"/>
        <rFont val="Arial"/>
      </rPr>
      <t>https://www.leading-in-leics.co.uk/programmes/aspiring-leaders/</t>
    </r>
  </si>
  <si>
    <t>Designed to help participants grow their confidence in dealing with people through understanding their leadership behaviours, empowering them through self-awareness and helping them to build their ability to make a difference in their community or organisation.</t>
  </si>
  <si>
    <r>
      <rPr>
        <sz val="10"/>
        <color indexed="8"/>
        <rFont val="Arial"/>
      </rPr>
      <t xml:space="preserve">Builds behaviours in:
</t>
    </r>
    <r>
      <rPr>
        <sz val="10"/>
        <color indexed="8"/>
        <rFont val="Arial"/>
      </rPr>
      <t xml:space="preserve">Enabling, supporting and inspiring others
</t>
    </r>
    <r>
      <rPr>
        <sz val="10"/>
        <color indexed="8"/>
        <rFont val="Arial"/>
      </rPr>
      <t xml:space="preserve">Developing effective partnerships
</t>
    </r>
    <r>
      <rPr>
        <sz val="10"/>
        <color indexed="8"/>
        <rFont val="Arial"/>
      </rPr>
      <t>Effectively driving change</t>
    </r>
  </si>
  <si>
    <t>8 sessions over 3 months</t>
  </si>
  <si>
    <t>People who want to lead in VCSE sector in Leicestershire</t>
  </si>
  <si>
    <t>Mentoring and coaching</t>
  </si>
  <si>
    <r>
      <rPr>
        <u val="single"/>
        <sz val="10"/>
        <color indexed="8"/>
        <rFont val="Arial"/>
      </rPr>
      <t>https://www.leading-in-leics.co.uk/programmes/coaching-and-mentoring/</t>
    </r>
  </si>
  <si>
    <t>4 sessions over a month</t>
  </si>
  <si>
    <t>Those in VCSE sector in Leicestershire wanting to use mentoring/coaching in their role or retirees who want to support</t>
  </si>
  <si>
    <t>Senior leadership</t>
  </si>
  <si>
    <r>
      <rPr>
        <u val="single"/>
        <sz val="10"/>
        <color indexed="8"/>
        <rFont val="Arial"/>
      </rPr>
      <t>https://www.leading-in-leics.co.uk/programmes/senior-leadership/</t>
    </r>
  </si>
  <si>
    <t>6 sessions across 6 months</t>
  </si>
  <si>
    <t>New and established managers/leaders in VCSE sector in Leicestershire</t>
  </si>
  <si>
    <t>Learning Paths</t>
  </si>
  <si>
    <t>Charity reporting and accounts</t>
  </si>
  <si>
    <r>
      <rPr>
        <u val="single"/>
        <sz val="10"/>
        <color indexed="8"/>
        <rFont val="Arial"/>
      </rPr>
      <t>https://www.reed.co.uk/courses/charity-reporting-and-accounts/433808</t>
    </r>
  </si>
  <si>
    <t>Covers accounting standards, fund accounting, reporting and taxation for charities.</t>
  </si>
  <si>
    <r>
      <rPr>
        <sz val="10"/>
        <color indexed="8"/>
        <rFont val="Arial"/>
      </rPr>
      <t xml:space="preserve">Gain a thorough understanding of charity accounting principles and concepts.
</t>
    </r>
    <r>
      <rPr>
        <sz val="10"/>
        <color indexed="8"/>
        <rFont val="Arial"/>
      </rPr>
      <t xml:space="preserve">Learn to apply accounting standards, policies, and practices specific to charitable organisations.
</t>
    </r>
    <r>
      <rPr>
        <sz val="10"/>
        <color indexed="8"/>
        <rFont val="Arial"/>
      </rPr>
      <t xml:space="preserve">Master the intricacies of fund accounting and accurately report financial activities.
</t>
    </r>
    <r>
      <rPr>
        <sz val="10"/>
        <color indexed="8"/>
        <rFont val="Arial"/>
      </rPr>
      <t xml:space="preserve">Develop the skills to prepare trustees' annual reports, balance sheets, and statements of financial activities.
</t>
    </r>
    <r>
      <rPr>
        <sz val="10"/>
        <color indexed="8"/>
        <rFont val="Arial"/>
      </rPr>
      <t xml:space="preserve">Gain insight into income streams, expenditure patterns, and cash flows in the charity sector.
</t>
    </r>
    <r>
      <rPr>
        <sz val="10"/>
        <color indexed="8"/>
        <rFont val="Arial"/>
      </rPr>
      <t>Understand the implications of taxation and external scrutiny on charitable organisations.</t>
    </r>
  </si>
  <si>
    <t>Includes finance managers or officers working in charitable organisations</t>
  </si>
  <si>
    <t>Liverpool Charity and Voluntary Services</t>
  </si>
  <si>
    <t>Getting the best from your board</t>
  </si>
  <si>
    <r>
      <rPr>
        <u val="single"/>
        <sz val="10"/>
        <color indexed="8"/>
        <rFont val="Arial"/>
      </rPr>
      <t>https://www.eventbrite.co.uk/e/getting-the-best-from-your-board-tickets-518543035177</t>
    </r>
  </si>
  <si>
    <t>A detailed examination into the role of trustees, which will equip delegates with knowledge of the legal duties trustees have and how trustee boards can arrange their work to maximise their effectiveness.</t>
  </si>
  <si>
    <t>Finding a trustee, appointing and induction</t>
  </si>
  <si>
    <r>
      <rPr>
        <u val="single"/>
        <sz val="10"/>
        <color indexed="8"/>
        <rFont val="Arial"/>
      </rPr>
      <t>https://www.eventbrite.co.uk/e/finding-a-trustee-appointing-and-induction-tickets-518240169297</t>
    </r>
  </si>
  <si>
    <t>Supports people to identify ideal trustees for their organisations, appoint them properly and help them to hit the ground running.</t>
  </si>
  <si>
    <r>
      <rPr>
        <sz val="10"/>
        <color indexed="8"/>
        <rFont val="Arial"/>
      </rPr>
      <t xml:space="preserve">Identify the trustees your organisation needs
</t>
    </r>
    <r>
      <rPr>
        <sz val="10"/>
        <color indexed="8"/>
        <rFont val="Arial"/>
      </rPr>
      <t xml:space="preserve">Understand where to find them
</t>
    </r>
    <r>
      <rPr>
        <sz val="10"/>
        <color indexed="8"/>
        <rFont val="Arial"/>
      </rPr>
      <t>Be comfortable with appointing and inducting trustees</t>
    </r>
  </si>
  <si>
    <t>Leaders and managers (assumed) in the voluntary sector (with access to Liverpool)</t>
  </si>
  <si>
    <t>Roles and responsibilities of board members/trustees</t>
  </si>
  <si>
    <r>
      <rPr>
        <u val="single"/>
        <sz val="10"/>
        <color indexed="8"/>
        <rFont val="Arial"/>
      </rPr>
      <t>https://www.eventbrite.co.uk/e/roles-and-responsibilities-of-board-memberstrustees-tickets-516824595277</t>
    </r>
  </si>
  <si>
    <t>Start up workshop</t>
  </si>
  <si>
    <r>
      <rPr>
        <u val="single"/>
        <sz val="10"/>
        <color indexed="8"/>
        <rFont val="Arial"/>
      </rPr>
      <t>https://www.eventbrite.co.uk/e/start-up-workshop-tickets-511787288557?aff=ebdsoporgprofile</t>
    </r>
  </si>
  <si>
    <t>MBL Seminars Ltd</t>
  </si>
  <si>
    <t>Data protection for charities - getting compliance right</t>
  </si>
  <si>
    <r>
      <rPr>
        <u val="single"/>
        <sz val="10"/>
        <color indexed="8"/>
        <rFont val="Arial"/>
      </rPr>
      <t>https://www.mblseminars.com/Outline/Data-Protection-for-Charities---Getting-Compliance-Right---Learn-Live/17022</t>
    </r>
  </si>
  <si>
    <t>The session will focus on some of the key aspects of data protection compliance charities come across, including data sharing, management of data protection breaches and marketing regulations to which charities must adhere.</t>
  </si>
  <si>
    <t>Making a serious incident report - a guide for charities</t>
  </si>
  <si>
    <r>
      <rPr>
        <u val="single"/>
        <sz val="10"/>
        <color indexed="8"/>
        <rFont val="Arial"/>
      </rPr>
      <t>https://www.mblseminars.com/Outline/Making-A-Serious-Incident-Report---A-Guide-for-Charities---Webinar/18047</t>
    </r>
  </si>
  <si>
    <t>What needs to be done when reporting a serious incident to the charity commission.</t>
  </si>
  <si>
    <t>Assumed charity leaders and charity lawyers</t>
  </si>
  <si>
    <t>Handing conflicts of interest - a guide for the charity sector</t>
  </si>
  <si>
    <r>
      <rPr>
        <u val="single"/>
        <sz val="10"/>
        <color indexed="8"/>
        <rFont val="Arial"/>
      </rPr>
      <t>https://www.mblseminars.com/Outline/Handling-Conflicts-of-Interest---A-Guide-for-the-Charity-Sector---Webinar/14183</t>
    </r>
  </si>
  <si>
    <t>Complex VAT for charities - an advanced guide</t>
  </si>
  <si>
    <r>
      <rPr>
        <u val="single"/>
        <sz val="10"/>
        <color indexed="8"/>
        <rFont val="Arial"/>
      </rPr>
      <t>https://www.mblseminars.com/Outline/Complex-VAT-for-Charities---An-Advanced-Guide---Learn-Live/14072</t>
    </r>
  </si>
  <si>
    <t>Employment law for charities - the unique environment explored</t>
  </si>
  <si>
    <r>
      <rPr>
        <u val="single"/>
        <sz val="10"/>
        <color indexed="8"/>
        <rFont val="Arial"/>
      </rPr>
      <t>https://www.mblseminars.com/Outline/Employment-Law-for-Charities---The-Unique-Environment-Explored---Webinar/13941</t>
    </r>
  </si>
  <si>
    <t>Charities and safeguarding - how to get it right</t>
  </si>
  <si>
    <r>
      <rPr>
        <u val="single"/>
        <sz val="10"/>
        <color indexed="8"/>
        <rFont val="Arial"/>
      </rPr>
      <t>https://www.mblseminars.com/Outline/Charities-_-Safeguarding---How-to-Get-It-Right---Learn-Live/13881</t>
    </r>
  </si>
  <si>
    <t>An introduction to the charity landscape - framework, compliance and key trustee duties</t>
  </si>
  <si>
    <r>
      <rPr>
        <u val="single"/>
        <sz val="10"/>
        <color indexed="8"/>
        <rFont val="Arial"/>
      </rPr>
      <t>https://www.mblseminars.com/Outline/An-Introduction-to-the-Charity-Landscape---Framework,-Compliance-_-Key-Trustee-Duties---e-Learning/13307</t>
    </r>
  </si>
  <si>
    <t>0.5 hours on demand</t>
  </si>
  <si>
    <t>Health and safety for charities - staying on the right side of the law</t>
  </si>
  <si>
    <r>
      <rPr>
        <u val="single"/>
        <sz val="10"/>
        <color indexed="8"/>
        <rFont val="Arial"/>
      </rPr>
      <t>https://www.mblseminars.com/Outline/Health-_-Safety-for-Charities---Staying-on-the-Right-Side-of-the-Law---Webinar/13104</t>
    </r>
  </si>
  <si>
    <t>Charity governance in the ‘new normal’ - a guide for the charity sector</t>
  </si>
  <si>
    <r>
      <rPr>
        <u val="single"/>
        <sz val="10"/>
        <color indexed="8"/>
        <rFont val="Arial"/>
      </rPr>
      <t>https://www.mblseminars.com/Outline/Charity-Governance-in-the-New-Normal---A-Guide-for-the-Charity-Sector---Webinar/12144</t>
    </r>
  </si>
  <si>
    <t>Media Trust</t>
  </si>
  <si>
    <t>Small charity comms coaching with Bloomberg</t>
  </si>
  <si>
    <r>
      <rPr>
        <u val="single"/>
        <sz val="10"/>
        <color indexed="8"/>
        <rFont val="Arial"/>
      </rPr>
      <t>https://mediatrust.org/events/small-charity-week-comms-coaching-2-2/</t>
    </r>
  </si>
  <si>
    <t>Data in storytelling and pitching stories.</t>
  </si>
  <si>
    <t>Small charities supporting refugee and migrant communities</t>
  </si>
  <si>
    <t>Digital marketing strategy training for charities</t>
  </si>
  <si>
    <r>
      <rPr>
        <u val="single"/>
        <sz val="10"/>
        <color indexed="8"/>
        <rFont val="Arial"/>
      </rPr>
      <t>https://mediatrust.org/communications-support/training-courses/digital-marketing-strategy-training-2023/</t>
    </r>
  </si>
  <si>
    <t>Enables participants to put together a comprehensive digital marketing plan that meets the needs of their organisation, and gives participants the confidence to implement and manage it.</t>
  </si>
  <si>
    <r>
      <rPr>
        <sz val="10"/>
        <color indexed="8"/>
        <rFont val="Arial"/>
      </rPr>
      <t xml:space="preserve">How to assess your organisation’s current digital marketing resource and capabilities. 
</t>
    </r>
    <r>
      <rPr>
        <sz val="10"/>
        <color indexed="8"/>
        <rFont val="Arial"/>
      </rPr>
      <t xml:space="preserve">How to use and incorporate digital marketing channels, tools, trends, and techniques into your marketing strategy. 
</t>
    </r>
    <r>
      <rPr>
        <sz val="10"/>
        <color indexed="8"/>
        <rFont val="Arial"/>
      </rPr>
      <t xml:space="preserve">How to create a tangible and useable digital marketing plan for your organisation. 
</t>
    </r>
    <r>
      <rPr>
        <sz val="10"/>
        <color indexed="8"/>
        <rFont val="Arial"/>
      </rPr>
      <t>The importance of digital marketing and the challenges currently facing the sector. </t>
    </r>
  </si>
  <si>
    <t>4 day-long sessions (NB complete for 2023 but likely to run again)</t>
  </si>
  <si>
    <t>Online or in person</t>
  </si>
  <si>
    <t>Those responsible for day-to-day management of their organisation’s digital marketing (based in London for in-person or Aberdeen, Newcastle, Wales or Northern Ireland for online)</t>
  </si>
  <si>
    <t>Optimise your charity’s website on a budget</t>
  </si>
  <si>
    <r>
      <rPr>
        <u val="single"/>
        <sz val="10"/>
        <color indexed="8"/>
        <rFont val="Arial"/>
      </rPr>
      <t>https://mediatrust.org/events/optimise-your-charitys-website-on-a-budget/</t>
    </r>
  </si>
  <si>
    <t>Maximum impact: communicating the stats and the stories</t>
  </si>
  <si>
    <r>
      <rPr>
        <u val="single"/>
        <sz val="10"/>
        <color indexed="8"/>
        <rFont val="Arial"/>
      </rPr>
      <t>https://mediatrust.org/events/maximum-impact-communicating-the-stats-and-the-stories/</t>
    </r>
  </si>
  <si>
    <t>Mills &amp; Reeve</t>
  </si>
  <si>
    <t>People matter: charities - how to avoid employment tribunal claims</t>
  </si>
  <si>
    <r>
      <rPr>
        <u val="single"/>
        <sz val="10"/>
        <color indexed="8"/>
        <rFont val="Arial"/>
      </rPr>
      <t>https://www.mills-reeve.com/events/people-matter-charities-how-to-avoid-employment-tr</t>
    </r>
  </si>
  <si>
    <t>Top five tips for managing disciplinaries and grievances, with a focus on how to reduce the change of an Employment Tribunal claim through avoidance of common stumbling blocks and understanding the risks.</t>
  </si>
  <si>
    <t>Charity HR professionals</t>
  </si>
  <si>
    <t>National Youth Agency</t>
  </si>
  <si>
    <t>Setting up your safeguarding culture</t>
  </si>
  <si>
    <r>
      <rPr>
        <u val="single"/>
        <sz val="10"/>
        <color indexed="8"/>
        <rFont val="Arial"/>
      </rPr>
      <t>https://www.nya.org.uk/skills/safeguarding-and-risk-management-hub/</t>
    </r>
  </si>
  <si>
    <t>Setting up an appropriate safeguarding culture within organisations to protect young people and vulnerable adults.</t>
  </si>
  <si>
    <t>Organisations working with young people and vulnerable adults</t>
  </si>
  <si>
    <t>NAVCA</t>
  </si>
  <si>
    <t>Allyship and constructive challenge</t>
  </si>
  <si>
    <r>
      <rPr>
        <u val="single"/>
        <sz val="10"/>
        <color indexed="8"/>
        <rFont val="Arial"/>
      </rPr>
      <t>https://navca.org.uk/events</t>
    </r>
  </si>
  <si>
    <t>Explores how to challenge constructively, and how to embrace and accept challenges to participants’ own views.</t>
  </si>
  <si>
    <t>Members of NAVCA</t>
  </si>
  <si>
    <t>NCVO</t>
  </si>
  <si>
    <t>Managing people in the voluntary sector</t>
  </si>
  <si>
    <r>
      <rPr>
        <u val="single"/>
        <sz val="10"/>
        <color indexed="8"/>
        <rFont val="Arial"/>
      </rPr>
      <t>https://www.ncvo.org.uk/training-events/#/</t>
    </r>
  </si>
  <si>
    <t>Develop skills and techniques to manage paid members of staff effectively</t>
  </si>
  <si>
    <r>
      <rPr>
        <sz val="10"/>
        <color indexed="19"/>
        <rFont val="Arial"/>
      </rPr>
      <t xml:space="preserve">By the end of the training, you will have: 
</t>
    </r>
    <r>
      <rPr>
        <sz val="10"/>
        <color indexed="19"/>
        <rFont val="Arial"/>
      </rPr>
      <t xml:space="preserve">explored the key principles of good people management
</t>
    </r>
    <r>
      <rPr>
        <sz val="10"/>
        <color indexed="19"/>
        <rFont val="Arial"/>
      </rPr>
      <t xml:space="preserve">identified behaviours that build trust (and those that do the opposite)
</t>
    </r>
    <r>
      <rPr>
        <sz val="10"/>
        <color indexed="19"/>
        <rFont val="Arial"/>
      </rPr>
      <t xml:space="preserve">identified how to motivate different people
</t>
    </r>
    <r>
      <rPr>
        <sz val="10"/>
        <color indexed="19"/>
        <rFont val="Arial"/>
      </rPr>
      <t xml:space="preserve">explored tools for managing workloads and setting objectives collaboratively
</t>
    </r>
    <r>
      <rPr>
        <sz val="10"/>
        <color indexed="19"/>
        <rFont val="Arial"/>
      </rPr>
      <t xml:space="preserve">explored assertive approaches in a range of situations
</t>
    </r>
    <r>
      <rPr>
        <sz val="10"/>
        <color indexed="19"/>
        <rFont val="Arial"/>
      </rPr>
      <t xml:space="preserve">practiced giving and receiving feedback
</t>
    </r>
    <r>
      <rPr>
        <sz val="10"/>
        <color indexed="19"/>
        <rFont val="Arial"/>
      </rPr>
      <t xml:space="preserve">practiced delegating effectively
</t>
    </r>
    <r>
      <rPr>
        <sz val="10"/>
        <color indexed="19"/>
        <rFont val="Arial"/>
      </rPr>
      <t xml:space="preserve">practiced managing performance, including addressing under-performance
</t>
    </r>
    <r>
      <rPr>
        <sz val="10"/>
        <color indexed="19"/>
        <rFont val="Arial"/>
      </rPr>
      <t xml:space="preserve">practiced different techniques for handling real-life tricky situations (including charity-specific examples)
</t>
    </r>
    <r>
      <rPr>
        <sz val="10"/>
        <color indexed="19"/>
        <rFont val="Arial"/>
      </rPr>
      <t xml:space="preserve">practical skills for managing remote line management and team meetings
</t>
    </r>
    <r>
      <rPr>
        <sz val="10"/>
        <color indexed="19"/>
        <rFont val="Arial"/>
      </rPr>
      <t>identified a wide range of further resources to support your ongoing development as a manager.</t>
    </r>
  </si>
  <si>
    <t>2 days over 1 week</t>
  </si>
  <si>
    <t>Managers of paid staff working in the voluntary sector</t>
  </si>
  <si>
    <t>Advanced project management</t>
  </si>
  <si>
    <t>Charity finance skills</t>
  </si>
  <si>
    <t>Charity trustee induction and refresher</t>
  </si>
  <si>
    <t>2 x 0.5 days</t>
  </si>
  <si>
    <t>Data protection essentials</t>
  </si>
  <si>
    <t>Designated safeguarding leads in charities</t>
  </si>
  <si>
    <t>EDI in charity governance</t>
  </si>
  <si>
    <t>3 x 0.5 days</t>
  </si>
  <si>
    <t xml:space="preserve">Finance skills for trustees </t>
  </si>
  <si>
    <t>Funding strategy and diversification</t>
  </si>
  <si>
    <t>Good practice in volunteer management</t>
  </si>
  <si>
    <t>Project management in the voluntary sector</t>
  </si>
  <si>
    <t>Roles and duties of trustees</t>
  </si>
  <si>
    <t>Safeguarding essentials</t>
  </si>
  <si>
    <t>Strategic planning: processes and tools for direction and decision-making</t>
  </si>
  <si>
    <t>Supporting good governance</t>
  </si>
  <si>
    <t>4 x 0.5 days</t>
  </si>
  <si>
    <t>Workforce challenges facing small charities - what next?</t>
  </si>
  <si>
    <t>New Philanthropy Capital</t>
  </si>
  <si>
    <t>AI in the charity sector: getting past the hype</t>
  </si>
  <si>
    <r>
      <rPr>
        <u val="single"/>
        <sz val="10"/>
        <color indexed="8"/>
        <rFont val="Arial"/>
      </rPr>
      <t>https://www.thinknpc.org/events-and-training/ai-in-the-charity-sector-getting-past-the-hype/</t>
    </r>
  </si>
  <si>
    <t>This event is an opportunity for participants to learn about what they should be thinking through to identify and understand potential benefits and risks of AI, and get past the hype to practical insight.</t>
  </si>
  <si>
    <t>NFP Workshops</t>
  </si>
  <si>
    <t>Managing charity staff</t>
  </si>
  <si>
    <r>
      <rPr>
        <u val="single"/>
        <sz val="10"/>
        <color indexed="8"/>
        <rFont val="Arial"/>
      </rPr>
      <t>https://www.eventbrite.co.uk/e/managing-staff-registration-546350106877</t>
    </r>
  </si>
  <si>
    <t>An introduction to the concepts and issues of managing staff within organisations.</t>
  </si>
  <si>
    <t>Voluntary/public sector managers of staff and organisational advisers</t>
  </si>
  <si>
    <t>Recruiting and managing volunteers</t>
  </si>
  <si>
    <r>
      <rPr>
        <u val="single"/>
        <sz val="10"/>
        <color indexed="8"/>
        <rFont val="Arial"/>
      </rPr>
      <t>https://www.eventbrite.co.uk/e/recruiting-and-managing-volunteers-registration-623906118997</t>
    </r>
  </si>
  <si>
    <t xml:space="preserve">Charity finance </t>
  </si>
  <si>
    <r>
      <rPr>
        <u val="single"/>
        <sz val="10"/>
        <color indexed="8"/>
        <rFont val="Arial"/>
      </rPr>
      <t>https://www.eventbrite.co.uk/e/charity-finance-registration-623957974097</t>
    </r>
  </si>
  <si>
    <r>
      <rPr>
        <u val="single"/>
        <sz val="10"/>
        <color indexed="8"/>
        <rFont val="Arial"/>
      </rPr>
      <t>https://www.eventbrite.co.uk/e/project-management-registration-617270772497</t>
    </r>
  </si>
  <si>
    <t>nonprofitready.org</t>
  </si>
  <si>
    <t>Project planning - part A</t>
  </si>
  <si>
    <r>
      <rPr>
        <u val="single"/>
        <sz val="10"/>
        <color indexed="8"/>
        <rFont val="Arial"/>
      </rPr>
      <t>https://ready.csod.com/ui/lms-learning-details/app/course/4e058b86-7655-4e88-b92e-40690011d843</t>
    </r>
  </si>
  <si>
    <r>
      <rPr>
        <sz val="10"/>
        <color indexed="8"/>
        <rFont val="Arial"/>
      </rPr>
      <t xml:space="preserve">Define methodology to create detailed analysis of project constraints
</t>
    </r>
    <r>
      <rPr>
        <sz val="10"/>
        <color indexed="8"/>
        <rFont val="Arial"/>
      </rPr>
      <t xml:space="preserve">Ensure creation of realistic timetables for completion
</t>
    </r>
    <r>
      <rPr>
        <sz val="10"/>
        <color indexed="8"/>
        <rFont val="Arial"/>
      </rPr>
      <t>Better anticipate and accommodate future delays</t>
    </r>
  </si>
  <si>
    <t>As per content focus.</t>
  </si>
  <si>
    <t>Anyone responsible for managing projects and/or programmes in not-for-profit organisations.</t>
  </si>
  <si>
    <t>Anticipating project risks</t>
  </si>
  <si>
    <r>
      <rPr>
        <u val="single"/>
        <sz val="10"/>
        <color indexed="8"/>
        <rFont val="Arial"/>
      </rPr>
      <t>https://ready.csod.com/ui/lms-learning-details/app/course/bb1a2572-48ae-4315-806b-335eafcb02ef</t>
    </r>
  </si>
  <si>
    <t>Leading your team through change</t>
  </si>
  <si>
    <r>
      <rPr>
        <u val="single"/>
        <sz val="10"/>
        <color indexed="8"/>
        <rFont val="Arial"/>
      </rPr>
      <t>https://ready.csod.com/ui/lms-learning-details/app/course/1c4d939c-fb3b-4255-ad9d-22f2145d1f02</t>
    </r>
  </si>
  <si>
    <t>Deliver meaningful feedback</t>
  </si>
  <si>
    <r>
      <rPr>
        <u val="single"/>
        <sz val="10"/>
        <color indexed="8"/>
        <rFont val="Arial"/>
      </rPr>
      <t>https://ready.csod.com/ui/lms-learning-details/app/course/e5e7fffb-ed8e-47fb-b8d2-cda81b71b99e</t>
    </r>
  </si>
  <si>
    <t>Managing risks</t>
  </si>
  <si>
    <r>
      <rPr>
        <u val="single"/>
        <sz val="10"/>
        <color indexed="8"/>
        <rFont val="Arial"/>
      </rPr>
      <t>https://ready.csod.com/ui/lms-learning-details/app/course/d04aba12-a46d-404a-bc2c-637891e2729b</t>
    </r>
  </si>
  <si>
    <t>Becoming a great leader - leadership skills</t>
  </si>
  <si>
    <r>
      <rPr>
        <u val="single"/>
        <sz val="10"/>
        <color indexed="8"/>
        <rFont val="Arial"/>
      </rPr>
      <t>https://ready.csod.com/ui/lms-learning-details/app/curriculum/756bf2b9-d051-48c3-8038-eaba66214fa3</t>
    </r>
  </si>
  <si>
    <t>The ultimate guide to PR for nonprofits</t>
  </si>
  <si>
    <r>
      <rPr>
        <u val="single"/>
        <sz val="10"/>
        <color indexed="8"/>
        <rFont val="Arial"/>
      </rPr>
      <t>https://ready.csod.com/ui/lms-learning-details/app/material/6ae77ea3-12ee-42e3-a10e-b1eb40560d1c</t>
    </r>
  </si>
  <si>
    <t>Invisible disabilities</t>
  </si>
  <si>
    <r>
      <rPr>
        <u val="single"/>
        <sz val="10"/>
        <color indexed="8"/>
        <rFont val="Arial"/>
      </rPr>
      <t>https://ready.csod.com/ui/lms-learning-details/app/course/28ccd456-ab27-4139-9e5f-0dfb9088ac25</t>
    </r>
  </si>
  <si>
    <t>Northern College</t>
  </si>
  <si>
    <t>Community project management</t>
  </si>
  <si>
    <r>
      <rPr>
        <u val="single"/>
        <sz val="10"/>
        <color indexed="8"/>
        <rFont val="Arial"/>
      </rPr>
      <t>https://www.northern.ac.uk/course/community-project-management/</t>
    </r>
  </si>
  <si>
    <t>An introduction to project management, skills needed to manage community projects, and development of an action plan to gain or improve those skills in future.</t>
  </si>
  <si>
    <t>People wanting to manage community projects (with access to Barnsley)</t>
  </si>
  <si>
    <t>Northern Ireland Council for Voluntary Action</t>
  </si>
  <si>
    <t>Making self evaluation work for you</t>
  </si>
  <si>
    <r>
      <rPr>
        <u val="single"/>
        <sz val="10"/>
        <color indexed="8"/>
        <rFont val="Arial"/>
      </rPr>
      <t>https://www.nicva.org/event/making-self-evaluation-work-for-you-in-person</t>
    </r>
  </si>
  <si>
    <t>The session will focus on how organisations evaluate what they do and the difference it makes to people’s lives; how, when and where they can find the evidence to illustrate their impact; and what to do with different types of evaluation data.</t>
  </si>
  <si>
    <t>Those responsible for measuring and reporting on the impact of their service to stakeholders</t>
  </si>
  <si>
    <t>Being an effective chair</t>
  </si>
  <si>
    <r>
      <rPr>
        <u val="single"/>
        <sz val="10"/>
        <color indexed="8"/>
        <rFont val="Arial"/>
      </rPr>
      <t>https://www.nicva.org/event/cfni-programme-learning-event-10-being-an-effective-chair-rescheduled-online</t>
    </r>
  </si>
  <si>
    <t>For recipients of CFNI/Department of Health’s cancer, carers and mental health funds</t>
  </si>
  <si>
    <t>Charity finance for charity finance workers</t>
  </si>
  <si>
    <r>
      <rPr>
        <u val="single"/>
        <sz val="10"/>
        <color indexed="8"/>
        <rFont val="Arial"/>
      </rPr>
      <t>https://www.nicva.org/event/charity-finance-for-charity-finance-workers-2</t>
    </r>
  </si>
  <si>
    <t>Essential HR for trustees</t>
  </si>
  <si>
    <r>
      <rPr>
        <u val="single"/>
        <sz val="10"/>
        <color indexed="8"/>
        <rFont val="Arial"/>
      </rPr>
      <t>https://www.nicva.org/event/cfni-programme-learning-event-11-essential-hr-for-trustees-online</t>
    </r>
  </si>
  <si>
    <t>An introduction to social value workshop</t>
  </si>
  <si>
    <r>
      <rPr>
        <u val="single"/>
        <sz val="10"/>
        <color indexed="8"/>
        <rFont val="Arial"/>
      </rPr>
      <t>https://www.nicva.org/event/an-introduction-to-social-value-workshop-online</t>
    </r>
  </si>
  <si>
    <t>An introduction to impact practice</t>
  </si>
  <si>
    <r>
      <rPr>
        <u val="single"/>
        <sz val="10"/>
        <color indexed="8"/>
        <rFont val="Arial"/>
      </rPr>
      <t>https://www.nicva.org/event/an-introduction-to-impact-practice-workshop-online</t>
    </r>
  </si>
  <si>
    <t>How can an outcomes-based approach work for you?</t>
  </si>
  <si>
    <r>
      <rPr>
        <u val="single"/>
        <sz val="10"/>
        <color indexed="8"/>
        <rFont val="Arial"/>
      </rPr>
      <t>https://www.nicva.org/event/how-can-an-outcomes-based-approach-work-for-you-online</t>
    </r>
  </si>
  <si>
    <t>Listening to users: an introduction to focus groups</t>
  </si>
  <si>
    <r>
      <rPr>
        <u val="single"/>
        <sz val="10"/>
        <color indexed="8"/>
        <rFont val="Arial"/>
      </rPr>
      <t>https://www.nicva.org/event/listening-to-users-an-introduction-to-focus-groups</t>
    </r>
  </si>
  <si>
    <t>NSPCC</t>
  </si>
  <si>
    <t>Managing allegations of abuse training</t>
  </si>
  <si>
    <r>
      <rPr>
        <u val="single"/>
        <sz val="10"/>
        <color indexed="8"/>
        <rFont val="Arial"/>
      </rPr>
      <t>https://learning.nspcc.org.uk/training/managing-allegations-abuse</t>
    </r>
  </si>
  <si>
    <t>Participants will gain the skills they need to manage allegations of abuse made against staff or volunteers.</t>
  </si>
  <si>
    <r>
      <rPr>
        <sz val="10"/>
        <color indexed="8"/>
        <rFont val="Arial"/>
      </rPr>
      <t xml:space="preserve">understand what an allegation is and how allegations may arise
</t>
    </r>
    <r>
      <rPr>
        <sz val="10"/>
        <color indexed="8"/>
        <rFont val="Arial"/>
      </rPr>
      <t xml:space="preserve">identify national and local guidance in relation to managing allegations of abuse
</t>
    </r>
    <r>
      <rPr>
        <sz val="10"/>
        <color indexed="8"/>
        <rFont val="Arial"/>
      </rPr>
      <t xml:space="preserve">understand your role and responsibilities in effectively managing allegations
</t>
    </r>
    <r>
      <rPr>
        <sz val="10"/>
        <color indexed="8"/>
        <rFont val="Arial"/>
      </rPr>
      <t xml:space="preserve">recognise personal values and how these can have an impact
</t>
    </r>
    <r>
      <rPr>
        <sz val="10"/>
        <color indexed="8"/>
        <rFont val="Arial"/>
      </rPr>
      <t>provide appropriate support to all those involved.</t>
    </r>
  </si>
  <si>
    <t>Managers and supervisors in voluntary sector who are responsible for managing staff/volunteers that work closely with children and young people</t>
  </si>
  <si>
    <t>Safer recruitment training</t>
  </si>
  <si>
    <r>
      <rPr>
        <u val="single"/>
        <sz val="10"/>
        <color indexed="8"/>
        <rFont val="Arial"/>
      </rPr>
      <t>https://learning.nspcc.org.uk/training/safer-recruitment</t>
    </r>
  </si>
  <si>
    <t>Charity trustee safeguarding training</t>
  </si>
  <si>
    <r>
      <rPr>
        <u val="single"/>
        <sz val="10"/>
        <color indexed="8"/>
        <rFont val="Arial"/>
      </rPr>
      <t>https://learning.nspcc.org.uk/training/safeguarding-charity-trustees</t>
    </r>
  </si>
  <si>
    <t>5 modules that can be done separately</t>
  </si>
  <si>
    <t>One Knowsley</t>
  </si>
  <si>
    <t>Reporting to a funder: an interactive guide to writing an evaluation report</t>
  </si>
  <si>
    <r>
      <rPr>
        <u val="single"/>
        <sz val="10"/>
        <color indexed="8"/>
        <rFont val="Arial"/>
      </rPr>
      <t>https://www.eventbrite.co.uk/e/reporting-to-a-funder-an-interactive-guide-to-writing-an-evaluation-report-tickets-637233702157</t>
    </r>
  </si>
  <si>
    <t>Why does the funder ask for an evaluation? Why is it useful for your group to do an evaluation? How thinking SMART can help you.</t>
  </si>
  <si>
    <t>Knowsley community groups and voluntary sector organisations (with access to Huyton)</t>
  </si>
  <si>
    <t>Introduction to volunteer management workshop</t>
  </si>
  <si>
    <r>
      <rPr>
        <u val="single"/>
        <sz val="10"/>
        <color indexed="8"/>
        <rFont val="Arial"/>
      </rPr>
      <t>https://www.eventbrite.co.uk/e/introduction-to-volunteer-management-workshop-tickets-638750880077</t>
    </r>
  </si>
  <si>
    <t>Open University’s Centre for Voluntary Sector Leadership</t>
  </si>
  <si>
    <t>Keeping volunteers safe: restarting your volunteer programme</t>
  </si>
  <si>
    <r>
      <rPr>
        <u val="single"/>
        <sz val="10"/>
        <color indexed="8"/>
        <rFont val="Arial"/>
      </rPr>
      <t>https://www.open.edu/openlearncreate/course/view.php?id=5717</t>
    </r>
  </si>
  <si>
    <t>Statement of completion and digital badge</t>
  </si>
  <si>
    <t>Covers essential things needed to ensure a positive experience for individuals returning to engage in volunteering after Covid-19.</t>
  </si>
  <si>
    <r>
      <rPr>
        <sz val="10"/>
        <color indexed="8"/>
        <rFont val="Arial"/>
      </rPr>
      <t xml:space="preserve">Considered if and when it is appropriate to scale up or fully restart your volunteer programme;
</t>
    </r>
    <r>
      <rPr>
        <sz val="10"/>
        <color indexed="8"/>
        <rFont val="Arial"/>
      </rPr>
      <t xml:space="preserve">Considered what needs to happen before and during any restart to your volunteer programme;
</t>
    </r>
    <r>
      <rPr>
        <sz val="10"/>
        <color indexed="8"/>
        <rFont val="Arial"/>
      </rPr>
      <t xml:space="preserve">Drawn on the core values and guidance around volunteer practice to keep volunteers safe;
</t>
    </r>
    <r>
      <rPr>
        <sz val="10"/>
        <color indexed="8"/>
        <rFont val="Arial"/>
      </rPr>
      <t>Reflected on how what can be learnt from the COVID-19 experience.</t>
    </r>
  </si>
  <si>
    <t>Not stated, but suitable for managers of volunteers</t>
  </si>
  <si>
    <t>Collaborative leadership in voluntary organisations</t>
  </si>
  <si>
    <r>
      <rPr>
        <u val="single"/>
        <sz val="10"/>
        <color indexed="8"/>
        <rFont val="Arial"/>
      </rPr>
      <t>https://www.open.edu/openlearn/money-business/collaborative-leadership-voluntary-organisations/content-section-overview?active-tab=description-tab</t>
    </r>
  </si>
  <si>
    <t>Statement of participation on completion</t>
  </si>
  <si>
    <t>The course will help learners “reflect on and develop collaborative leadership practices that will make a difference”.</t>
  </si>
  <si>
    <t>8w</t>
  </si>
  <si>
    <t>Developing leadership practice in voluntary organisations</t>
  </si>
  <si>
    <r>
      <rPr>
        <u val="single"/>
        <sz val="10"/>
        <color indexed="8"/>
        <rFont val="Arial"/>
      </rPr>
      <t>https://www.open.edu/openlearn/money-business/developing-leadership-practice-voluntary-organisations/content-section-overview?active-tab=description-tab</t>
    </r>
  </si>
  <si>
    <t>The course will help learners develop “energetic, practical and thoughtful leadership practice”.</t>
  </si>
  <si>
    <r>
      <rPr>
        <sz val="10"/>
        <color indexed="8"/>
        <rFont val="Arial"/>
      </rPr>
      <t xml:space="preserve">approach leadership in a more energetic and thoughtful way 
</t>
    </r>
    <r>
      <rPr>
        <sz val="10"/>
        <color indexed="8"/>
        <rFont val="Arial"/>
      </rPr>
      <t xml:space="preserve">discuss approaches to leadership in relation to a number of pressing concerns relevant to voluntary organisations
</t>
    </r>
    <r>
      <rPr>
        <sz val="10"/>
        <color indexed="8"/>
        <rFont val="Arial"/>
      </rPr>
      <t xml:space="preserve">practise leadership in a more robust way within small teams and with volunteers, through drawing on some key practices
</t>
    </r>
    <r>
      <rPr>
        <sz val="10"/>
        <color indexed="8"/>
        <rFont val="Arial"/>
      </rPr>
      <t xml:space="preserve">offer a critique of dominant approaches to leadership in relation to cases from the voluntary sector
</t>
    </r>
    <r>
      <rPr>
        <sz val="10"/>
        <color indexed="8"/>
        <rFont val="Arial"/>
      </rPr>
      <t xml:space="preserve">discuss and reflect on leadership in the voluntary sector in relation to ethics
</t>
    </r>
    <r>
      <rPr>
        <sz val="10"/>
        <color indexed="8"/>
        <rFont val="Arial"/>
      </rPr>
      <t>articulate a form of leadership rooted in practice between diverse groups of people and contexts.</t>
    </r>
  </si>
  <si>
    <t>People who work within voluntary organisations (leadership/management status not stated)</t>
  </si>
  <si>
    <t>Involving volunteers</t>
  </si>
  <si>
    <r>
      <rPr>
        <u val="single"/>
        <sz val="10"/>
        <color indexed="8"/>
        <rFont val="Arial"/>
      </rPr>
      <t>https://www.open.edu/openlearncreate/course/view.php?id=3521</t>
    </r>
  </si>
  <si>
    <t>Statement of participation on completion; digital badge.</t>
  </si>
  <si>
    <t>Scottish voluntary sector organisations who are engaging volunteers</t>
  </si>
  <si>
    <t>Oxfordshire Community and Voluntary Action</t>
  </si>
  <si>
    <t>Don’t panic: an introduction to budgeting</t>
  </si>
  <si>
    <r>
      <rPr>
        <u val="single"/>
        <sz val="10"/>
        <color indexed="8"/>
        <rFont val="Arial"/>
      </rPr>
      <t>https://ocva.org.uk/training-and-events/project-evaluation-courses/</t>
    </r>
  </si>
  <si>
    <t>Build understanding of the importance of budgeting, build confidence and ability to create a budget, and start the work to ensure a sound budget for the coming financial year.</t>
  </si>
  <si>
    <t>People with responsibility to convince funders and stakeholders of the impact of a project or piece of work, and trustees (this course is listed separately on the trustees page)</t>
  </si>
  <si>
    <t>Plan your evaluation</t>
  </si>
  <si>
    <t>Create an evaluation framework for initiatives, develop a tracking system to monitor progress against targets, and communicate project’s purpose and impact to funders and stakeholders.</t>
  </si>
  <si>
    <t>People with responsibility to convince funders and stakeholders of the impact of a project or piece of work</t>
  </si>
  <si>
    <t>How to be a good trustee</t>
  </si>
  <si>
    <r>
      <rPr>
        <u val="single"/>
        <sz val="10"/>
        <color indexed="8"/>
        <rFont val="Arial"/>
      </rPr>
      <t>https://ocva.org.uk/training-and-events/how-to-be-a-good-trustee-2/</t>
    </r>
  </si>
  <si>
    <t>Equips trustees and potential trustees with the knowledge of their responsibilities and confidence to know where to go to find out more.</t>
  </si>
  <si>
    <r>
      <rPr>
        <sz val="10"/>
        <color indexed="8"/>
        <rFont val="Arial"/>
      </rPr>
      <t xml:space="preserve">The trustee role and what you are responsible for under charity law
</t>
    </r>
    <r>
      <rPr>
        <sz val="10"/>
        <color indexed="8"/>
        <rFont val="Arial"/>
      </rPr>
      <t xml:space="preserve">Understanding your charity
</t>
    </r>
    <r>
      <rPr>
        <sz val="10"/>
        <color indexed="8"/>
        <rFont val="Arial"/>
      </rPr>
      <t xml:space="preserve">Personal liability and conflicts of interest
</t>
    </r>
    <r>
      <rPr>
        <sz val="10"/>
        <color indexed="8"/>
        <rFont val="Arial"/>
      </rPr>
      <t xml:space="preserve">Governance and management – understanding the difference and building an effective relationship with staff and volunteers
</t>
    </r>
    <r>
      <rPr>
        <sz val="10"/>
        <color indexed="8"/>
        <rFont val="Arial"/>
      </rPr>
      <t xml:space="preserve">Managing your money and risks – key questions to ask
</t>
    </r>
    <r>
      <rPr>
        <sz val="10"/>
        <color indexed="8"/>
        <rFont val="Arial"/>
      </rPr>
      <t xml:space="preserve">Thinking ahead about strategy
</t>
    </r>
    <r>
      <rPr>
        <sz val="10"/>
        <color indexed="8"/>
        <rFont val="Arial"/>
      </rPr>
      <t xml:space="preserve">Working as a team
</t>
    </r>
    <r>
      <rPr>
        <sz val="10"/>
        <color indexed="8"/>
        <rFont val="Arial"/>
      </rPr>
      <t xml:space="preserve">Managing your time
</t>
    </r>
    <r>
      <rPr>
        <sz val="10"/>
        <color indexed="8"/>
        <rFont val="Arial"/>
      </rPr>
      <t>What’s going on in the sector – latest developments and what they mean</t>
    </r>
  </si>
  <si>
    <t>New trustees, those thinking about joining a board or existing board members wanting a refresher (with access to Oxford)</t>
  </si>
  <si>
    <t>Measure your impact</t>
  </si>
  <si>
    <t>Learn how good impact reporting can show funders how resources are utilised and highlight what changes an organisation has made on society.</t>
  </si>
  <si>
    <t>Good governance</t>
  </si>
  <si>
    <r>
      <rPr>
        <u val="single"/>
        <sz val="10"/>
        <color indexed="8"/>
        <rFont val="Arial"/>
      </rPr>
      <t>https://ocva.org.uk/training-and-events/trustee-courses/</t>
    </r>
  </si>
  <si>
    <t>Legal and financial aspects of charitable organisations and the roles and responsibilities associated with them.</t>
  </si>
  <si>
    <r>
      <rPr>
        <u val="single"/>
        <sz val="10"/>
        <color indexed="8"/>
        <rFont val="Arial"/>
      </rPr>
      <t>https://ocva.org.uk/training-and-events/volunteer-managing-courses/</t>
    </r>
  </si>
  <si>
    <t>Practical suggestions on how to recruit volunteers and keep them.</t>
  </si>
  <si>
    <t>Volunteer managers</t>
  </si>
  <si>
    <t>Diversifying your income</t>
  </si>
  <si>
    <r>
      <rPr>
        <u val="single"/>
        <sz val="10"/>
        <color indexed="8"/>
        <rFont val="Arial"/>
      </rPr>
      <t>https://ocva.org.uk/training-and-events/fundraising-courses/</t>
    </r>
  </si>
  <si>
    <t>Provides an overview of the many different methods of raising money from individuals and companies, and potential ways to start and grow new income streams.</t>
  </si>
  <si>
    <t>For staff (assumed leaders) from organisations who find themselves over-reliant on statutory or trust finding and who wish to diversify into raising money from individuals and companies</t>
  </si>
  <si>
    <t>The session helps managers to ensure they are adhering to their responsibilities in protecting volunteers’ rights.</t>
  </si>
  <si>
    <t>Private Goodness</t>
  </si>
  <si>
    <t>Climate change training for charity trustees</t>
  </si>
  <si>
    <r>
      <rPr>
        <u val="single"/>
        <sz val="10"/>
        <color indexed="8"/>
        <rFont val="Arial"/>
      </rPr>
      <t>https://www.eventbrite.co.uk/e/climate-change-training-for-charity-trustees-tickets-510167553887</t>
    </r>
  </si>
  <si>
    <t>The climate emergency, the role of charity trustees in tackling climate change, and a template for a productive meeting about climate change with key questions and action points.</t>
  </si>
  <si>
    <t>Queen Mary University, Edinburgh</t>
  </si>
  <si>
    <t>Leadership, governance and strategy (not-for-profit) short course</t>
  </si>
  <si>
    <r>
      <rPr>
        <u val="single"/>
        <sz val="10"/>
        <color indexed="8"/>
        <rFont val="Arial"/>
      </rPr>
      <t>https://www.qmu.ac.uk/study-here/short-courses/short-courses/leadership-governance-and-strategy-not-for-profit/</t>
    </r>
  </si>
  <si>
    <t>This course takes a critical perspective of leadership, governance, and strategic planning in the not-for-profit sectors, with a particular focus on cultural organisations. The course promotes an approach where the reframing of leadership can offer a larger meaning, offering new insights and tools for practitioners as they strategically navigate the challenging cultural leadership landscape, including engaging inclusive approaches, diversifying Boards, and strategically planning for the challenges of uncertain times.</t>
  </si>
  <si>
    <r>
      <rPr>
        <sz val="10"/>
        <color indexed="8"/>
        <rFont val="Arial"/>
      </rPr>
      <t xml:space="preserve">understand different leadership styles and critique their suitability in a non-for-profit context;
</t>
    </r>
    <r>
      <rPr>
        <sz val="10"/>
        <color indexed="8"/>
        <rFont val="Arial"/>
      </rPr>
      <t xml:space="preserve">critically reflect on your own leadership style and those around you by applying your learning to your own context;
</t>
    </r>
    <r>
      <rPr>
        <sz val="10"/>
        <color indexed="8"/>
        <rFont val="Arial"/>
      </rPr>
      <t xml:space="preserve">appraise the systems of governance by which not-for-profit organisations are managed;
</t>
    </r>
    <r>
      <rPr>
        <sz val="10"/>
        <color indexed="8"/>
        <rFont val="Arial"/>
      </rPr>
      <t xml:space="preserve">evaluate the strategic plans of not-for-profit organisations;
</t>
    </r>
    <r>
      <rPr>
        <sz val="10"/>
        <color indexed="8"/>
        <rFont val="Arial"/>
      </rPr>
      <t xml:space="preserve">apply principles learned in the course to critique current workplace challenges; and
</t>
    </r>
    <r>
      <rPr>
        <sz val="10"/>
        <color indexed="8"/>
        <rFont val="Arial"/>
      </rPr>
      <t>understand models of reflective practice and apply them within your own organisational context.</t>
    </r>
  </si>
  <si>
    <t>Four full-day sessions</t>
  </si>
  <si>
    <t>Those in the public and third sectors, especially those within cultural organisations (and those with access to Edinburgh)</t>
  </si>
  <si>
    <t>Reading Voluntary Action</t>
  </si>
  <si>
    <t>Treasurer training</t>
  </si>
  <si>
    <r>
      <rPr>
        <u val="single"/>
        <sz val="10"/>
        <color indexed="8"/>
        <rFont val="Arial"/>
      </rPr>
      <t>https://www.eventbrite.co.uk/e/treasurer-training-tickets-608273982857</t>
    </r>
  </si>
  <si>
    <r>
      <rPr>
        <sz val="10"/>
        <color indexed="8"/>
        <rFont val="Arial"/>
      </rPr>
      <t xml:space="preserve">Workshop aims:
</t>
    </r>
    <r>
      <rPr>
        <sz val="10"/>
        <color indexed="8"/>
        <rFont val="Arial"/>
      </rPr>
      <t xml:space="preserve">To build an understanding of the role of a treasurer in a small voluntary organisation
</t>
    </r>
    <r>
      <rPr>
        <sz val="10"/>
        <color indexed="8"/>
        <rFont val="Arial"/>
      </rPr>
      <t xml:space="preserve">To ensure the ability to deal with the specifics of the finances of a small voluntary organisation
</t>
    </r>
    <r>
      <rPr>
        <sz val="10"/>
        <color indexed="8"/>
        <rFont val="Arial"/>
      </rPr>
      <t>To give confidence about the issues that are likely to be faced by a treasurer of a small voluntary organisation.</t>
    </r>
  </si>
  <si>
    <t>Training open to up to 12 delegates</t>
  </si>
  <si>
    <r>
      <rPr>
        <sz val="10"/>
        <color indexed="8"/>
        <rFont val="Arial"/>
      </rPr>
      <t xml:space="preserve">Attendees will:
</t>
    </r>
    <r>
      <rPr>
        <sz val="10"/>
        <color indexed="8"/>
        <rFont val="Arial"/>
      </rPr>
      <t xml:space="preserve">Understand their financial responsibilities as trustees
</t>
    </r>
    <r>
      <rPr>
        <sz val="10"/>
        <color indexed="8"/>
        <rFont val="Arial"/>
      </rPr>
      <t xml:space="preserve">Understand the particular requirements for the accounts of a small voluntary organisation
</t>
    </r>
    <r>
      <rPr>
        <sz val="10"/>
        <color indexed="8"/>
        <rFont val="Arial"/>
      </rPr>
      <t xml:space="preserve">Be aware of governance issues facing small voluntary organisations
</t>
    </r>
    <r>
      <rPr>
        <sz val="10"/>
        <color indexed="8"/>
        <rFont val="Arial"/>
      </rPr>
      <t xml:space="preserve">Be ready to resolve issues with record keeping and know where to get help if they need it
</t>
    </r>
    <r>
      <rPr>
        <sz val="10"/>
        <color indexed="8"/>
        <rFont val="Arial"/>
      </rPr>
      <t>Be able to determine if the organisation they volunteer with needs an audit or independent examination of their accounts</t>
    </r>
  </si>
  <si>
    <t>Volunteer treasurers of registered charities in Reading</t>
  </si>
  <si>
    <t>Volunteer management training - effective recruitment and keeping it legal</t>
  </si>
  <si>
    <r>
      <rPr>
        <u val="single"/>
        <sz val="10"/>
        <color indexed="8"/>
        <rFont val="Arial"/>
      </rPr>
      <t>https://www.eventbrite.co.uk/e/volunteer-management-training-effective-recruitment-keeping-it-legal-tickets-616448904267</t>
    </r>
  </si>
  <si>
    <t>Reason Digital</t>
  </si>
  <si>
    <t>Digital strategy for charities</t>
  </si>
  <si>
    <r>
      <rPr>
        <u val="single"/>
        <sz val="10"/>
        <color indexed="8"/>
        <rFont val="Arial"/>
      </rPr>
      <t>https://reasondigital.com/rd-skills-hub/</t>
    </r>
  </si>
  <si>
    <t>How to approach and get the most out of participants’ charity digital strategies.</t>
  </si>
  <si>
    <t>Red Ochre</t>
  </si>
  <si>
    <t>A practical introduction to social impact measurement</t>
  </si>
  <si>
    <r>
      <rPr>
        <u val="single"/>
        <sz val="10"/>
        <color indexed="8"/>
        <rFont val="Arial"/>
      </rPr>
      <t>https://www.eventbrite.co.uk/e/a-practical-introduction-to-social-impact-measurement-tickets-574529482147</t>
    </r>
  </si>
  <si>
    <t>What to measure and how to report it.</t>
  </si>
  <si>
    <r>
      <rPr>
        <sz val="10"/>
        <color indexed="8"/>
        <rFont val="Arial"/>
      </rPr>
      <t xml:space="preserve">Participants learn:
</t>
    </r>
    <r>
      <rPr>
        <sz val="10"/>
        <color indexed="8"/>
        <rFont val="Arial"/>
      </rPr>
      <t xml:space="preserve">A brief introduction to the vocabulary and theory of social impact
</t>
    </r>
    <r>
      <rPr>
        <sz val="10"/>
        <color indexed="8"/>
        <rFont val="Arial"/>
      </rPr>
      <t xml:space="preserve">The difference between impact measurement, impact management, and monitoring and reporting
</t>
    </r>
    <r>
      <rPr>
        <sz val="10"/>
        <color indexed="8"/>
        <rFont val="Arial"/>
      </rPr>
      <t xml:space="preserve">Participants will have an opportunity to present their own project for critique
</t>
    </r>
    <r>
      <rPr>
        <sz val="10"/>
        <color indexed="8"/>
        <rFont val="Arial"/>
      </rPr>
      <t xml:space="preserve">There will be an opportunity for discussion and Q&amp;A, as well as an extended Q&amp;A at the close of the session
</t>
    </r>
    <r>
      <rPr>
        <sz val="10"/>
        <color indexed="8"/>
        <rFont val="Arial"/>
      </rPr>
      <t>Signposting to further resources and support</t>
    </r>
  </si>
  <si>
    <t>Charity/purpose-driven organisations’ CEOs, trustees, project managers and ops staff (with access to central London)</t>
  </si>
  <si>
    <t>Redbridge CVS</t>
  </si>
  <si>
    <r>
      <rPr>
        <u val="single"/>
        <sz val="10"/>
        <color indexed="8"/>
        <rFont val="Arial"/>
      </rPr>
      <t>https://events.aidecrm.co.uk/redbridge/events/71</t>
    </r>
  </si>
  <si>
    <t>This session will help participants to understand the recruitment process up to onboarding, the importance of providing support and supervision, and how to say goodbye.</t>
  </si>
  <si>
    <r>
      <rPr>
        <sz val="10"/>
        <color indexed="8"/>
        <rFont val="Arial"/>
      </rPr>
      <t xml:space="preserve">Know how to find and recruit volunteers
</t>
    </r>
    <r>
      <rPr>
        <sz val="10"/>
        <color indexed="8"/>
        <rFont val="Arial"/>
      </rPr>
      <t xml:space="preserve">Understand policies and procedures relevant to volunteers
</t>
    </r>
    <r>
      <rPr>
        <sz val="10"/>
        <color indexed="8"/>
        <rFont val="Arial"/>
      </rPr>
      <t>Explore ways to provide support and supervision, including dealing with problems</t>
    </r>
  </si>
  <si>
    <t>Trustees, managers and other voluntary-sector leaders</t>
  </si>
  <si>
    <t>Decision-making tools and techniques</t>
  </si>
  <si>
    <r>
      <rPr>
        <u val="single"/>
        <sz val="10"/>
        <color indexed="8"/>
        <rFont val="Arial"/>
      </rPr>
      <t>https://events.aidecrm.co.uk/redbridge/events/83</t>
    </r>
  </si>
  <si>
    <r>
      <rPr>
        <u val="single"/>
        <sz val="10"/>
        <color indexed="8"/>
        <rFont val="Arial"/>
      </rPr>
      <t>https://events.aidecrm.co.uk/redbridge/events/69</t>
    </r>
  </si>
  <si>
    <r>
      <rPr>
        <u val="single"/>
        <sz val="10"/>
        <color indexed="8"/>
        <rFont val="Arial"/>
      </rPr>
      <t>https://events.aidecrm.co.uk/redbridge/events/63</t>
    </r>
  </si>
  <si>
    <t>GDPR (data protection) refresher</t>
  </si>
  <si>
    <r>
      <rPr>
        <u val="single"/>
        <sz val="10"/>
        <color indexed="8"/>
        <rFont val="Arial"/>
      </rPr>
      <t>https://events.aidecrm.co.uk/redbridge/events/91</t>
    </r>
  </si>
  <si>
    <t>Nurturing a happy workforce</t>
  </si>
  <si>
    <r>
      <rPr>
        <u val="single"/>
        <sz val="10"/>
        <color indexed="8"/>
        <rFont val="Arial"/>
      </rPr>
      <t>https://events.aidecrm.co.uk/redbridge/events/105</t>
    </r>
  </si>
  <si>
    <t>Richmond CVS</t>
  </si>
  <si>
    <t>Building successful partnerships and collaboration</t>
  </si>
  <si>
    <r>
      <rPr>
        <u val="single"/>
        <sz val="10"/>
        <color indexed="8"/>
        <rFont val="Arial"/>
      </rPr>
      <t>https://www.eventbrite.co.uk/e/building-successful-partnerships-and-collaboration-tickets-622575479017</t>
    </r>
  </si>
  <si>
    <t>Helps participants to understand different types of partnerships and how their charities can create the conditions for success.</t>
  </si>
  <si>
    <r>
      <rPr>
        <sz val="10"/>
        <color indexed="8"/>
        <rFont val="Arial"/>
      </rPr>
      <t xml:space="preserve">Be able to identify the benefits and barriers to effective collaboration
</t>
    </r>
    <r>
      <rPr>
        <sz val="10"/>
        <color indexed="8"/>
        <rFont val="Arial"/>
      </rPr>
      <t xml:space="preserve">Understand the different types of partnerships and what may be right for their organisation
</t>
    </r>
    <r>
      <rPr>
        <sz val="10"/>
        <color indexed="8"/>
        <rFont val="Arial"/>
      </rPr>
      <t xml:space="preserve">Start to build the foundations for collaboration within their own organisation, and create the conditions for success with others
</t>
    </r>
    <r>
      <rPr>
        <sz val="10"/>
        <color indexed="8"/>
        <rFont val="Arial"/>
      </rPr>
      <t xml:space="preserve">Consider how collaboration works and can become unstuck
</t>
    </r>
    <r>
      <rPr>
        <sz val="10"/>
        <color indexed="8"/>
        <rFont val="Arial"/>
      </rPr>
      <t>Learn practical tips to take away and put to work within their partnerships</t>
    </r>
  </si>
  <si>
    <t>Anyone involved in joint working at decision-making levels (i.e. has financial or decision-making oversight) (with access to Twickenham)</t>
  </si>
  <si>
    <t>How to make your charity premises green, accessible and energy efficient</t>
  </si>
  <si>
    <r>
      <rPr>
        <u val="single"/>
        <sz val="10"/>
        <color indexed="8"/>
        <rFont val="Arial"/>
      </rPr>
      <t>https://www.eventbrite.co.uk/e/how-to-make-your-charity-premises-green-accessible-and-energy-efficient-tickets-596681579667</t>
    </r>
  </si>
  <si>
    <t>Trustees and senior managers of not-for-profit organisations who own or lease a property</t>
  </si>
  <si>
    <t>Starting up - how to become a charity or social enterprise</t>
  </si>
  <si>
    <r>
      <rPr>
        <u val="single"/>
        <sz val="10"/>
        <color indexed="8"/>
        <rFont val="Arial"/>
      </rPr>
      <t>https://www.eventbrite.co.uk/e/starting-up-how-to-become-a-charity-or-social-enterprise-tickets-465093516227</t>
    </r>
  </si>
  <si>
    <t>Local founders</t>
  </si>
  <si>
    <t>School of Social Entrepreneurs</t>
  </si>
  <si>
    <t>Measuring social impact</t>
  </si>
  <si>
    <t>Information that participants need to measure their social impact successfully.</t>
  </si>
  <si>
    <t>3 sessions</t>
  </si>
  <si>
    <t>People keen to learn how and why to measure social impact</t>
  </si>
  <si>
    <t>Scouts</t>
  </si>
  <si>
    <t>Achieving growth</t>
  </si>
  <si>
    <r>
      <rPr>
        <u val="single"/>
        <sz val="10"/>
        <color indexed="8"/>
        <rFont val="Arial"/>
      </rPr>
      <t>https://www.scouts.org.uk/volunteers/learning-development-and-awards/training/trainers/support-resources-for-trainers/training-advisers-guide-for-managers-and-supporters/skills-courses/</t>
    </r>
  </si>
  <si>
    <t>Forms part of an internal capability framework that allows progression to different levels</t>
  </si>
  <si>
    <t>Covers the knowledge necessary to enable managers and supporters to plan and manage growth in their area of scouting.</t>
  </si>
  <si>
    <t>Scout members who hold Manager and Supporter roles in scouting</t>
  </si>
  <si>
    <t>Skills of management</t>
  </si>
  <si>
    <t>Providers managers with the skills and tools to manage and support volunteers in scouting.</t>
  </si>
  <si>
    <t>No learning outcomes mentioned, but topics covered are leadership styles, active listening and communication, motivating teams, mentoring, coaching and supporting, and building relationships.</t>
  </si>
  <si>
    <t>Meeting the challenges</t>
  </si>
  <si>
    <t>Provides managers with an opportunity to discuss and develop their approach to dealing with difficult situations.</t>
  </si>
  <si>
    <t>SCVO</t>
  </si>
  <si>
    <t>Plan, measure and report social impact</t>
  </si>
  <si>
    <r>
      <rPr>
        <u val="single"/>
        <sz val="10"/>
        <color indexed="8"/>
        <rFont val="Arial"/>
      </rPr>
      <t>https://scvo.scot/events/a1v3z00000LDApnAAH/plan-measure-and-report-social-impact</t>
    </r>
  </si>
  <si>
    <t>Certificate of achievement</t>
  </si>
  <si>
    <t>Understanding key social impact evaluation principles and planning evaluations.</t>
  </si>
  <si>
    <r>
      <rPr>
        <sz val="10"/>
        <color indexed="8"/>
        <rFont val="Arial"/>
      </rPr>
      <t xml:space="preserve">Attendees will learn:
</t>
    </r>
    <r>
      <rPr>
        <sz val="10"/>
        <color indexed="8"/>
        <rFont val="Arial"/>
      </rPr>
      <t xml:space="preserve">benefits of monitoring and evaluating
</t>
    </r>
    <r>
      <rPr>
        <sz val="10"/>
        <color indexed="8"/>
        <rFont val="Arial"/>
      </rPr>
      <t xml:space="preserve">key stages of measuring impact and value
</t>
    </r>
    <r>
      <rPr>
        <sz val="10"/>
        <color indexed="8"/>
        <rFont val="Arial"/>
      </rPr>
      <t xml:space="preserve">what is impact and what is value?
</t>
    </r>
    <r>
      <rPr>
        <sz val="10"/>
        <color indexed="8"/>
        <rFont val="Arial"/>
      </rPr>
      <t xml:space="preserve">the current measurement of your project for funders
</t>
    </r>
    <r>
      <rPr>
        <sz val="10"/>
        <color indexed="8"/>
        <rFont val="Arial"/>
      </rPr>
      <t xml:space="preserve">what data can you collect to demonstrate impact and value to funders?
</t>
    </r>
    <r>
      <rPr>
        <sz val="10"/>
        <color indexed="8"/>
        <rFont val="Arial"/>
      </rPr>
      <t>top tips for putting together a basic impact and value evaluation report for your funders</t>
    </r>
  </si>
  <si>
    <t>Individuals from the voluntary sector/social enterprise who want to understand principles of social impact evaluation</t>
  </si>
  <si>
    <t>Introduction to people management: essentials for team leaders, supervisors and managers</t>
  </si>
  <si>
    <r>
      <rPr>
        <u val="single"/>
        <sz val="10"/>
        <color indexed="8"/>
        <rFont val="Arial"/>
      </rPr>
      <t>https://scvo.scot/events/a1v3z00000LDEtzAAH/introduction-to-people-management-essentials-for-team-leaders-supervisors-and-managers</t>
    </r>
  </si>
  <si>
    <t>Adapt and develop your management skills: managing people in the modern world</t>
  </si>
  <si>
    <r>
      <rPr>
        <u val="single"/>
        <sz val="10"/>
        <color indexed="8"/>
        <rFont val="Arial"/>
      </rPr>
      <t>https://scvo.scot/events/a1v3z00000LDEtyAAH/adapt-and-develop-your-management-skills-managing-people-in-the-modern-world</t>
    </r>
  </si>
  <si>
    <t>Introduction to project management</t>
  </si>
  <si>
    <r>
      <rPr>
        <u val="single"/>
        <sz val="10"/>
        <color indexed="8"/>
        <rFont val="Arial"/>
      </rPr>
      <t>https://scvo.scot/events/a1v3z00000LDHQaAAP/introduction-to-project-management</t>
    </r>
  </si>
  <si>
    <t>Introduction to data protection and the GDPR</t>
  </si>
  <si>
    <r>
      <rPr>
        <u val="single"/>
        <sz val="10"/>
        <color indexed="8"/>
        <rFont val="Arial"/>
      </rPr>
      <t>https://scvo.scot/events/a1v3z00000LDN3HAAX/introduction-to-data-protection-and-the-gdpr</t>
    </r>
  </si>
  <si>
    <t>Shelter</t>
  </si>
  <si>
    <t>Maximising your influencing and negotiating skills</t>
  </si>
  <si>
    <r>
      <rPr>
        <u val="single"/>
        <sz val="10"/>
        <color indexed="8"/>
        <rFont val="Arial"/>
      </rPr>
      <t>https://england.shelter.org.uk/professional_resources/shelter_training/webinars_for_individuals</t>
    </r>
  </si>
  <si>
    <t>Helps participants develop their negotiation skills to achieve the best outcomes for the people they support. The training covers the psychology of negotiation and provides delegates with strategies to get the most positive outcomes in different situations.</t>
  </si>
  <si>
    <t>Housing law, homelessness and welfare charities</t>
  </si>
  <si>
    <t>Small Charity Week</t>
  </si>
  <si>
    <t>Financial planning and stability</t>
  </si>
  <si>
    <r>
      <rPr>
        <u val="single"/>
        <sz val="10"/>
        <color indexed="8"/>
        <rFont val="Arial"/>
      </rPr>
      <t>https://www.eventbrite.co.uk/e/financial-planning-and-stability-tickets-648974128087</t>
    </r>
  </si>
  <si>
    <t>Helps participants to consider financial planning and decision-making from the outset to create a financially stable future.</t>
  </si>
  <si>
    <t>Leaders of small charities</t>
  </si>
  <si>
    <t>Smith School of Enterprise and the Environment, University of Oxford</t>
  </si>
  <si>
    <t>Introduction to sustainable finance</t>
  </si>
  <si>
    <r>
      <rPr>
        <u val="single"/>
        <sz val="10"/>
        <color indexed="8"/>
        <rFont val="Arial"/>
      </rPr>
      <t>https://www.smithschool.ox.ac.uk/course/introduction-sustainable-finance-course</t>
    </r>
  </si>
  <si>
    <t>The main concepts, theories and issues in making sustainable investment decisions.</t>
  </si>
  <si>
    <t>Over 1,500 participants have been trained to date.</t>
  </si>
  <si>
    <r>
      <rPr>
        <sz val="10"/>
        <color indexed="8"/>
        <rFont val="Arial"/>
      </rPr>
      <t xml:space="preserve">Understand the purpose of finance and the structure of the financial system. They will examine the investment chain, asset classes, and finance professions, putting finance into a broader framework that can help them navigate sustainable finance.
</t>
    </r>
    <r>
      <rPr>
        <sz val="10"/>
        <color indexed="8"/>
        <rFont val="Arial"/>
      </rPr>
      <t xml:space="preserve">Analyse the role of public policy in motivating investment into sustainability and how sustainable finance is shaped by public policy. They will also compare the motivations of policymakers internationally and investigate what has or has not worked.
</t>
    </r>
    <r>
      <rPr>
        <sz val="10"/>
        <color indexed="8"/>
        <rFont val="Arial"/>
      </rPr>
      <t xml:space="preserve">Assess how and why policies, regulations, and supervisory expectations related to sustainable finance are evolving in different jurisdictions and their direction of travel, and examine the opportunities this creates.
</t>
    </r>
    <r>
      <rPr>
        <sz val="10"/>
        <color indexed="8"/>
        <rFont val="Arial"/>
      </rPr>
      <t>Evaluate what it means to have impact through sustainable finance and what kind of impacts are likely or possible. They will analyse what the challenges and opportunities are associated with seeking positive environmental and social impacts through finance.</t>
    </r>
  </si>
  <si>
    <t>10w</t>
  </si>
  <si>
    <t>Public servants and third sector representatives</t>
  </si>
  <si>
    <t>Spark Somerset</t>
  </si>
  <si>
    <t>Effective volunteer recruitment</t>
  </si>
  <si>
    <r>
      <rPr>
        <u val="single"/>
        <sz val="10"/>
        <color indexed="8"/>
        <rFont val="Arial"/>
      </rPr>
      <t>https://www.eventbrite.co.uk/e/effective-volunteer-recruitment-tickets-638052089977</t>
    </r>
  </si>
  <si>
    <t>Helps participants look at how organisations attract volunteers, giving them practical recruitment tools.</t>
  </si>
  <si>
    <r>
      <rPr>
        <sz val="10"/>
        <color indexed="8"/>
        <rFont val="Arial"/>
      </rPr>
      <t xml:space="preserve">Participants learn:
</t>
    </r>
    <r>
      <rPr>
        <sz val="10"/>
        <color indexed="8"/>
        <rFont val="Arial"/>
      </rPr>
      <t xml:space="preserve">Plan your recruitment campaigns
</t>
    </r>
    <r>
      <rPr>
        <sz val="10"/>
        <color indexed="8"/>
        <rFont val="Arial"/>
      </rPr>
      <t xml:space="preserve">Ensure you're ready to welcome volunteers
</t>
    </r>
    <r>
      <rPr>
        <sz val="10"/>
        <color indexed="8"/>
        <rFont val="Arial"/>
      </rPr>
      <t xml:space="preserve">Centre your cause
</t>
    </r>
    <r>
      <rPr>
        <sz val="10"/>
        <color indexed="8"/>
        <rFont val="Arial"/>
      </rPr>
      <t xml:space="preserve">Describe volunteer roles and set expectations
</t>
    </r>
    <r>
      <rPr>
        <sz val="10"/>
        <color indexed="8"/>
        <rFont val="Arial"/>
      </rPr>
      <t xml:space="preserve">Advertise your opportunities and where to do this
</t>
    </r>
    <r>
      <rPr>
        <sz val="10"/>
        <color indexed="8"/>
        <rFont val="Arial"/>
      </rPr>
      <t>Practice safe recruitment</t>
    </r>
  </si>
  <si>
    <t>Local voluntary/community organisations</t>
  </si>
  <si>
    <t>Stanford Online</t>
  </si>
  <si>
    <t>Essentials of program strategy and evaluation (MOOC)</t>
  </si>
  <si>
    <r>
      <rPr>
        <u val="single"/>
        <sz val="10"/>
        <color indexed="8"/>
        <rFont val="Arial"/>
      </rPr>
      <t>https://www.edx.org/course/essentials-of-program-strategy-and-evaluation</t>
    </r>
  </si>
  <si>
    <t>Introduces the strategic framework that underlies any social programme offered by a nonprofit organisation or government agency.</t>
  </si>
  <si>
    <t>7,722 enrolled at time of logging</t>
  </si>
  <si>
    <t>Participants will be able to develop strategies that inform their work as a nonprofit leader, philanthropist or policy maker, and help ensure that they demonstrate long-term impact, rather than the illusion of results.</t>
  </si>
  <si>
    <t>4 weeks at 5-10 self-directed hours per week</t>
  </si>
  <si>
    <t>Not-for-profit leaders (US university but can be accessed from anywhere, and the content looks applicable cross-culturally)</t>
  </si>
  <si>
    <t>Stirlingshire Voluntary Enterprise</t>
  </si>
  <si>
    <t>Data protection - including GDPR at home</t>
  </si>
  <si>
    <r>
      <rPr>
        <u val="single"/>
        <sz val="10"/>
        <color indexed="8"/>
        <rFont val="Arial"/>
      </rPr>
      <t>https://www.sventerprise.org.uk/index.php/events-calendar/sve-data-protection-including-gdpr-home/</t>
    </r>
  </si>
  <si>
    <t>How to manage and comply with data protection, specifically looking at homeworkers and lone works having access to personal and sensitive data outwith the office.</t>
  </si>
  <si>
    <t>SVE members</t>
  </si>
  <si>
    <t>Good communication including GDPR at home</t>
  </si>
  <si>
    <r>
      <rPr>
        <u val="single"/>
        <sz val="10"/>
        <color indexed="8"/>
        <rFont val="Arial"/>
      </rPr>
      <t>https://www.sventerprise.org.uk/index.php/events-calendar/sve-good-communication-including-gdpr-home/</t>
    </r>
  </si>
  <si>
    <t>Any SVE member with line-management responsibilities</t>
  </si>
  <si>
    <t>Stone King</t>
  </si>
  <si>
    <t>The essential trustee and governance in practice</t>
  </si>
  <si>
    <r>
      <rPr>
        <u val="single"/>
        <sz val="10"/>
        <color indexed="8"/>
        <rFont val="Arial"/>
      </rPr>
      <t>https://www.stoneking.co.uk/event/charity-training-essential-trustee-and-governance-practice-20072023</t>
    </r>
  </si>
  <si>
    <t>Key duties and liabilities of charity trustees, financial governance and resilience, meetings and decision-making in a virtual space, the Charity Commission’s approach to regulation, and recognising and reporting serious incidents.</t>
  </si>
  <si>
    <r>
      <rPr>
        <sz val="10"/>
        <color indexed="8"/>
        <rFont val="Arial"/>
      </rPr>
      <t xml:space="preserve">Stone King have had 4,293 registrants for its charity essentials programme for trustees (source: </t>
    </r>
    <r>
      <rPr>
        <u val="single"/>
        <sz val="10"/>
        <color indexed="8"/>
        <rFont val="Arial"/>
      </rPr>
      <t>https://www.stoneking.co.uk/news/hours-training-charity-trustees</t>
    </r>
    <r>
      <rPr>
        <sz val="10"/>
        <color indexed="8"/>
        <rFont val="Arial"/>
      </rPr>
      <t>)</t>
    </r>
  </si>
  <si>
    <t>Charity trustees and senior managers</t>
  </si>
  <si>
    <t>Stronger Kent Communities</t>
  </si>
  <si>
    <t>Building firm foundations</t>
  </si>
  <si>
    <r>
      <rPr>
        <u val="single"/>
        <sz val="10"/>
        <color indexed="8"/>
        <rFont val="Arial"/>
      </rPr>
      <t>https://www.eventbrite.co.uk/e/building-firm-foundations-tickets-630861342257</t>
    </r>
  </si>
  <si>
    <t>Looks at key things organisations need to have in place to apply for grant funding successfully, including good governance, policies and business plans.</t>
  </si>
  <si>
    <t>Voluntary-sector groups in the early stages of development/setting up</t>
  </si>
  <si>
    <t>Business plan development</t>
  </si>
  <si>
    <r>
      <rPr>
        <u val="single"/>
        <sz val="10"/>
        <color indexed="8"/>
        <rFont val="Arial"/>
      </rPr>
      <t>https://www.eventbrite.co.uk/e/business-plan-development-tickets-642053648747</t>
    </r>
  </si>
  <si>
    <t>Working in partnership</t>
  </si>
  <si>
    <r>
      <rPr>
        <u val="single"/>
        <sz val="10"/>
        <color indexed="8"/>
        <rFont val="Arial"/>
      </rPr>
      <t>https://www.eventbrite.co.uk/e/working-in-partnership-tickets-642062324697</t>
    </r>
  </si>
  <si>
    <t>Business continuity planning</t>
  </si>
  <si>
    <r>
      <rPr>
        <u val="single"/>
        <sz val="10"/>
        <color indexed="8"/>
        <rFont val="Arial"/>
      </rPr>
      <t>https://www.eventbrite.co.uk/e/business-continuity-planning-workshop-tickets-637980275177</t>
    </r>
  </si>
  <si>
    <t>Study Booth</t>
  </si>
  <si>
    <t>Charity accounting standards, policies, concepts and principles</t>
  </si>
  <si>
    <r>
      <rPr>
        <u val="single"/>
        <sz val="10"/>
        <color indexed="8"/>
        <rFont val="Arial"/>
      </rPr>
      <t>https://www.reed.co.uk/courses/charity-accounting-standards-policies-concepts-and-principles/437226#</t>
    </r>
  </si>
  <si>
    <t>Enables participants to gain a comprehensive understanding of charity accounting standards, policies, concepts and principles; and to explore the unique aspects of charity accounting, including fund accounting, financial reporting and taxation for charities.</t>
  </si>
  <si>
    <r>
      <rPr>
        <sz val="10"/>
        <color indexed="8"/>
        <rFont val="Arial"/>
      </rPr>
      <t xml:space="preserve">Understand the concept of charity accounting and its specific requirements.
</t>
    </r>
    <r>
      <rPr>
        <sz val="10"/>
        <color indexed="8"/>
        <rFont val="Arial"/>
      </rPr>
      <t xml:space="preserve">Knowledge of accounting standards, policies, concepts, and principles relevant to charitable organisations.
</t>
    </r>
    <r>
      <rPr>
        <sz val="10"/>
        <color indexed="8"/>
        <rFont val="Arial"/>
      </rPr>
      <t xml:space="preserve">Learn the fundamentals of fund accounting and how to record and report financial transactions accurately.
</t>
    </r>
    <r>
      <rPr>
        <sz val="10"/>
        <color indexed="8"/>
        <rFont val="Arial"/>
      </rPr>
      <t xml:space="preserve">Develop the skills to prepare charity reporting and accounts, including the trustees' annual report, balance sheet, and statement of financial activities.
</t>
    </r>
    <r>
      <rPr>
        <sz val="10"/>
        <color indexed="8"/>
        <rFont val="Arial"/>
      </rPr>
      <t xml:space="preserve">Gain insights into understanding income streams and expenditures in the context of charity accounting.
</t>
    </r>
    <r>
      <rPr>
        <sz val="10"/>
        <color indexed="8"/>
        <rFont val="Arial"/>
      </rPr>
      <t xml:space="preserve">Understand the importance of the statement of cash flows and its relevance to financial management in charities.
</t>
    </r>
    <r>
      <rPr>
        <sz val="10"/>
        <color indexed="8"/>
        <rFont val="Arial"/>
      </rPr>
      <t>Explore taxation considerations for charities and the external scrutiny they face.</t>
    </r>
  </si>
  <si>
    <t>Includes trustees, board members and individuals involved in financial management and reporting in the charitable sector</t>
  </si>
  <si>
    <t>Support Staffordshire Training</t>
  </si>
  <si>
    <r>
      <rPr>
        <u val="single"/>
        <sz val="10"/>
        <color indexed="8"/>
        <rFont val="Arial"/>
      </rPr>
      <t>https://www.eventbrite.co.uk/e/volunteer-management-registration-611161048147</t>
    </r>
  </si>
  <si>
    <t>Developing a volunteer programme, recruitment and selection, support and supervision, and retention of volunteers.</t>
  </si>
  <si>
    <r>
      <rPr>
        <sz val="10"/>
        <color indexed="8"/>
        <rFont val="Arial"/>
      </rPr>
      <t xml:space="preserve">Understand effective recruitment methods including targeted volunteer recruitment strategies to meet organisational needs
</t>
    </r>
    <r>
      <rPr>
        <sz val="10"/>
        <color indexed="8"/>
        <rFont val="Arial"/>
      </rPr>
      <t xml:space="preserve">Learn the very latest best practice in all aspects of volunteer management including the law
</t>
    </r>
    <r>
      <rPr>
        <sz val="10"/>
        <color indexed="8"/>
        <rFont val="Arial"/>
      </rPr>
      <t xml:space="preserve">Understand how to deal with difficult situations and how to best support and manage volunteers
</t>
    </r>
    <r>
      <rPr>
        <sz val="10"/>
        <color indexed="8"/>
        <rFont val="Arial"/>
      </rPr>
      <t>Be able to use tools to motivate and retain volunteers long term</t>
    </r>
  </si>
  <si>
    <t>Volunteer managers and co-ordinators (with access to Uttoxeter)</t>
  </si>
  <si>
    <t>Swansea Council for Voluntary Service</t>
  </si>
  <si>
    <t>Introduction to volunteer management</t>
  </si>
  <si>
    <r>
      <rPr>
        <u val="single"/>
        <sz val="10"/>
        <color indexed="8"/>
        <rFont val="Arial"/>
      </rPr>
      <t>https://www.argylltsi.org/uploads/1/2/3/3/123356694/onlinecourses-mar23.pdf</t>
    </r>
  </si>
  <si>
    <t>Participants will enhance their knowledge, skills and confidence in managing volunteers.</t>
  </si>
  <si>
    <r>
      <rPr>
        <sz val="10"/>
        <color indexed="8"/>
        <rFont val="Arial"/>
      </rPr>
      <t xml:space="preserve">Learning objectives:
</t>
    </r>
    <r>
      <rPr>
        <sz val="10"/>
        <color indexed="8"/>
        <rFont val="Arial"/>
      </rPr>
      <t xml:space="preserve">Consider what volunteer policies and procedures you need in place.
</t>
    </r>
    <r>
      <rPr>
        <sz val="10"/>
        <color indexed="8"/>
        <rFont val="Arial"/>
      </rPr>
      <t xml:space="preserve">Be aware of current good practice in volunteer recruitment.
</t>
    </r>
    <r>
      <rPr>
        <sz val="10"/>
        <color indexed="8"/>
        <rFont val="Arial"/>
      </rPr>
      <t xml:space="preserve">Understand how to confidently support, supervise and develop volunteers.
</t>
    </r>
    <r>
      <rPr>
        <sz val="10"/>
        <color indexed="8"/>
        <rFont val="Arial"/>
      </rPr>
      <t>Explore your role in dealing with challenging situations and having difficult conversations.</t>
    </r>
  </si>
  <si>
    <t>2 sessions over 2 days</t>
  </si>
  <si>
    <t>Those new to volunteer management and those who want to update their practice</t>
  </si>
  <si>
    <t>Trustee briefing - legal and Charity Commission update</t>
  </si>
  <si>
    <r>
      <rPr>
        <u val="single"/>
        <sz val="10"/>
        <color indexed="8"/>
        <rFont val="Arial"/>
      </rPr>
      <t>https://www.scvs.org.uk/Event/legal-charity-commission-update-june2023</t>
    </r>
  </si>
  <si>
    <t>Excelling in volunteer management</t>
  </si>
  <si>
    <r>
      <rPr>
        <u val="single"/>
        <sz val="10"/>
        <color indexed="8"/>
        <rFont val="Arial"/>
      </rPr>
      <t>https://www.scvs.org.uk/Event/excelling-in-vol-man-july2023</t>
    </r>
  </si>
  <si>
    <t>Tailormade Training Solutions</t>
  </si>
  <si>
    <t>Safer recruitment for voluntary sector organisations and charities</t>
  </si>
  <si>
    <r>
      <rPr>
        <u val="single"/>
        <sz val="10"/>
        <color indexed="8"/>
        <rFont val="Arial"/>
      </rPr>
      <t>https://tailormade-training.co.uk/courses/safer-recruitment-for-voluntary-sector-organisations-charities/</t>
    </r>
  </si>
  <si>
    <t>The course promotes safer recruitment practice and challenges poor and unsafe practices.</t>
  </si>
  <si>
    <r>
      <rPr>
        <sz val="10"/>
        <color indexed="8"/>
        <rFont val="Arial"/>
      </rPr>
      <t xml:space="preserve">Participants will cover:
</t>
    </r>
    <r>
      <rPr>
        <sz val="10"/>
        <color indexed="8"/>
        <rFont val="Arial"/>
      </rPr>
      <t xml:space="preserve">Changes and updates to safer recruitment requirements
</t>
    </r>
    <r>
      <rPr>
        <sz val="10"/>
        <color indexed="8"/>
        <rFont val="Arial"/>
      </rPr>
      <t xml:space="preserve">An understanding of offender behaviour
</t>
    </r>
    <r>
      <rPr>
        <sz val="10"/>
        <color indexed="8"/>
        <rFont val="Arial"/>
      </rPr>
      <t xml:space="preserve">Identifying the key features of staff recruitment that help deter or prevent the appointment of unsuitable people
</t>
    </r>
    <r>
      <rPr>
        <sz val="10"/>
        <color indexed="8"/>
        <rFont val="Arial"/>
      </rPr>
      <t xml:space="preserve">How to create and maintain an ongoing culture of vigilance
</t>
    </r>
    <r>
      <rPr>
        <sz val="10"/>
        <color indexed="8"/>
        <rFont val="Arial"/>
      </rPr>
      <t>Opportunities to consider policies and practice that minimise opportunities for abuse or ensure its prompt reporting</t>
    </r>
  </si>
  <si>
    <t>Managers in voluntary-sector organisations</t>
  </si>
  <si>
    <t>Talk Action</t>
  </si>
  <si>
    <r>
      <rPr>
        <u val="single"/>
        <sz val="10"/>
        <color indexed="8"/>
        <rFont val="Arial"/>
      </rPr>
      <t>https://www.talkaction.org/training-courses/volunteer-management-training/</t>
    </r>
  </si>
  <si>
    <t>“Learn how to work with volunteers in new and exciting ways that help build your organisation, social enterprise or voluntary group.”</t>
  </si>
  <si>
    <r>
      <rPr>
        <sz val="10"/>
        <color indexed="8"/>
        <rFont val="Arial"/>
      </rPr>
      <t xml:space="preserve">Outcomes not specified, but learning will include:
</t>
    </r>
    <r>
      <rPr>
        <sz val="10"/>
        <color indexed="8"/>
        <rFont val="Arial"/>
      </rPr>
      <t xml:space="preserve">Practical ideas for recruiting, inducting, engaging with and supporting volunteers better in your organisation or group – the beginnings of an action plan.
</t>
    </r>
    <r>
      <rPr>
        <sz val="10"/>
        <color indexed="8"/>
        <rFont val="Arial"/>
      </rPr>
      <t xml:space="preserve">Activities that you can use back in your organisation with volunteers or other staff or trustees as part of your volunteer management strategy
</t>
    </r>
    <r>
      <rPr>
        <sz val="10"/>
        <color indexed="8"/>
        <rFont val="Arial"/>
      </rPr>
      <t xml:space="preserve">Examples of tools to help you with volunteer management, and a signpost for where to go for more information
</t>
    </r>
    <r>
      <rPr>
        <sz val="10"/>
        <color indexed="8"/>
        <rFont val="Arial"/>
      </rPr>
      <t xml:space="preserve">A group of peers tackling similar issues for you to keep in touch with and share information and experiences with as you take your action plans forwards
</t>
    </r>
    <r>
      <rPr>
        <sz val="10"/>
        <color indexed="8"/>
        <rFont val="Arial"/>
      </rPr>
      <t>An action plan for improving or embarking on volunteer management</t>
    </r>
  </si>
  <si>
    <t>Managers from organisations involved in voluntary work or a volunteer-led group looking to engage others/support each other better</t>
  </si>
  <si>
    <t>Tavistock &amp; Portman NHS Foundation Trust</t>
  </si>
  <si>
    <t>Leadership and management in the public and voluntary sectors: a systemic perspective</t>
  </si>
  <si>
    <r>
      <rPr>
        <u val="single"/>
        <sz val="10"/>
        <color indexed="8"/>
        <rFont val="Arial"/>
      </rPr>
      <t>https://tavistockandportman.ac.uk/courses/leadership-and-management-in-the-public-and-voluntary-sectors-a-systemic-perspective-cpd23/</t>
    </r>
  </si>
  <si>
    <t>A practical and theoretically grounded course in leadership and management skills to support managing change and uncertainty, reshaping services and maintaining workforce motivation.</t>
  </si>
  <si>
    <r>
      <rPr>
        <sz val="10"/>
        <color indexed="8"/>
        <rFont val="Arial"/>
      </rPr>
      <t xml:space="preserve">Aims and learning objectives:
</t>
    </r>
    <r>
      <rPr>
        <sz val="10"/>
        <color indexed="8"/>
        <rFont val="Arial"/>
      </rPr>
      <t xml:space="preserve">provide professionals, working in voluntary and public sector organisations, with a theoretical framework within which to reflect upon and prepare for the processes of leadership and management
</t>
    </r>
    <r>
      <rPr>
        <sz val="10"/>
        <color indexed="8"/>
        <rFont val="Arial"/>
      </rPr>
      <t xml:space="preserve">develop leadership and management skills that facilitate the effective delivery of the outcomes required
</t>
    </r>
    <r>
      <rPr>
        <sz val="10"/>
        <color indexed="8"/>
        <rFont val="Arial"/>
      </rPr>
      <t xml:space="preserve">develop a systemic framework and understanding of organisations with the focus on relationships, considering the context and cultures in which people are working and the various levels of meaning which shape our abilities to act
</t>
    </r>
    <r>
      <rPr>
        <sz val="10"/>
        <color indexed="8"/>
        <rFont val="Arial"/>
      </rPr>
      <t xml:space="preserve">enable participants to reflect on practices of power in their organisational contexts and take up an active anti-racist stance in addition to attending to other aspects of diversity
</t>
    </r>
    <r>
      <rPr>
        <sz val="10"/>
        <color indexed="8"/>
        <rFont val="Arial"/>
      </rPr>
      <t xml:space="preserve">explore the processes involved in carrying out leadership and management tasks, reflecting on participants’ own experiences and common concerns arising in the workplace
</t>
    </r>
    <r>
      <rPr>
        <sz val="10"/>
        <color indexed="8"/>
        <rFont val="Arial"/>
      </rPr>
      <t>facilitate the process of applying knowledge and skills from the course to participants’ daily work via project work and consultation</t>
    </r>
  </si>
  <si>
    <t>12 sessions across 4 months</t>
  </si>
  <si>
    <t>Those moving into leadership positions/those who have recently taken up or are considering senior management posts/existing managers who want to enhance their skills</t>
  </si>
  <si>
    <t xml:space="preserve">The Boys’ Brigade </t>
  </si>
  <si>
    <t>Company management training</t>
  </si>
  <si>
    <r>
      <rPr>
        <u val="single"/>
        <sz val="10"/>
        <color indexed="8"/>
        <rFont val="Arial"/>
      </rPr>
      <t>https://boys-brigade.org.uk/events/company-management-training-chelmsford/</t>
    </r>
  </si>
  <si>
    <t>Aims to provide leaders with the necessary management skills and resources to undertake the role of Captain or Leader-in-Charge in an effective way.</t>
  </si>
  <si>
    <r>
      <rPr>
        <sz val="10"/>
        <color indexed="8"/>
        <rFont val="Arial"/>
      </rPr>
      <t xml:space="preserve">Feel confident in your role as Captain or Leader-in-Charge.
</t>
    </r>
    <r>
      <rPr>
        <sz val="10"/>
        <color indexed="8"/>
        <rFont val="Arial"/>
      </rPr>
      <t xml:space="preserve">Recognise your responsibilities in creating a safe environment in the Company, including Safeguarding and Managing Risk.
</t>
    </r>
    <r>
      <rPr>
        <sz val="10"/>
        <color indexed="8"/>
        <rFont val="Arial"/>
      </rPr>
      <t xml:space="preserve">Know where to find the resources and support available to deliver quality youth and children’s work in the Company.
</t>
    </r>
    <r>
      <rPr>
        <sz val="10"/>
        <color indexed="8"/>
        <rFont val="Arial"/>
      </rPr>
      <t xml:space="preserve">Understand how to establish and maintain positive working relationships.
</t>
    </r>
    <r>
      <rPr>
        <sz val="10"/>
        <color indexed="8"/>
        <rFont val="Arial"/>
      </rPr>
      <t>Identify and manage the development and sustainability of the Company.</t>
    </r>
  </si>
  <si>
    <t>Boys’ Brigade leaders who have completed Youth Leader Training and relevant e-learning modules (with access to Chelmsford)</t>
  </si>
  <si>
    <t>The Management Centre</t>
  </si>
  <si>
    <t>Emerging managers programme</t>
  </si>
  <si>
    <r>
      <rPr>
        <u val="single"/>
        <sz val="10"/>
        <color indexed="8"/>
        <rFont val="Arial"/>
      </rPr>
      <t>https://www.managementcentre.co.uk/training-programmes/emerging-managers-programme-charity-management-training/</t>
    </r>
  </si>
  <si>
    <t>Many of The Management Centre’s programmes are accredited by ILM (but they do not state which ones).</t>
  </si>
  <si>
    <t>Helps managers make the transition from team member to team leader.</t>
  </si>
  <si>
    <t>Over 2,000 people have taken the programme over 20 years</t>
  </si>
  <si>
    <r>
      <rPr>
        <sz val="10"/>
        <color indexed="8"/>
        <rFont val="Arial"/>
      </rPr>
      <t xml:space="preserve">Learners will be able to:
</t>
    </r>
    <r>
      <rPr>
        <sz val="10"/>
        <color indexed="8"/>
        <rFont val="Arial"/>
      </rPr>
      <t xml:space="preserve">understand your own management styles – and learn to adopt a flexible approach
</t>
    </r>
    <r>
      <rPr>
        <sz val="10"/>
        <color indexed="8"/>
        <rFont val="Arial"/>
      </rPr>
      <t xml:space="preserve">know when to direct, when to advise, when to coach and when to step back
</t>
    </r>
    <r>
      <rPr>
        <sz val="10"/>
        <color indexed="8"/>
        <rFont val="Arial"/>
      </rPr>
      <t xml:space="preserve">manage individual and team performance with effective behavioural feedback
</t>
    </r>
    <r>
      <rPr>
        <sz val="10"/>
        <color indexed="8"/>
        <rFont val="Arial"/>
      </rPr>
      <t xml:space="preserve">promote high performance and support others’ learning and development
</t>
    </r>
    <r>
      <rPr>
        <sz val="10"/>
        <color indexed="8"/>
        <rFont val="Arial"/>
      </rPr>
      <t xml:space="preserve">address poor performance quickly and effectively with greater confidence
</t>
    </r>
    <r>
      <rPr>
        <sz val="10"/>
        <color indexed="8"/>
        <rFont val="Arial"/>
      </rPr>
      <t>know when and how to delegate effectively at the appropriate level of authority</t>
    </r>
  </si>
  <si>
    <t>4 half-day modules over 8 days</t>
  </si>
  <si>
    <t>Individuals who have recently been promoted, or who are about to be promoted, to a role managing colleagues or teams/those without management training</t>
  </si>
  <si>
    <t>Advanced people management</t>
  </si>
  <si>
    <r>
      <rPr>
        <u val="single"/>
        <sz val="10"/>
        <color indexed="8"/>
        <rFont val="Arial"/>
      </rPr>
      <t>https://www.managementcentre.co.uk/training-programmes/advanced-people-management/</t>
    </r>
  </si>
  <si>
    <t>The Management Centre states that many of its programmes are accredited by ILM (but they only mention it specifically on one course page, which is transformational leadership).</t>
  </si>
  <si>
    <t>Either online or in person</t>
  </si>
  <si>
    <t>Managing at a distance</t>
  </si>
  <si>
    <r>
      <rPr>
        <u val="single"/>
        <sz val="10"/>
        <color indexed="8"/>
        <rFont val="Arial"/>
      </rPr>
      <t>https://www.managementcentre.co.uk/training-programmes/managing-at-a-distance/</t>
    </r>
  </si>
  <si>
    <r>
      <rPr>
        <u val="single"/>
        <sz val="10"/>
        <color indexed="8"/>
        <rFont val="Arial"/>
      </rPr>
      <t>https://www.managementcentre.co.uk/training-programmes/project-management-training-for-charities/</t>
    </r>
  </si>
  <si>
    <t>1, 2 and 3-day options</t>
  </si>
  <si>
    <t>Project leadership</t>
  </si>
  <si>
    <r>
      <rPr>
        <u val="single"/>
        <sz val="10"/>
        <color indexed="8"/>
        <rFont val="Arial"/>
      </rPr>
      <t>https://www.managementcentre.co.uk/training-programmes/project-leadership/</t>
    </r>
  </si>
  <si>
    <t>1-2 days (intensive)</t>
  </si>
  <si>
    <t>Transformational leadership</t>
  </si>
  <si>
    <r>
      <rPr>
        <u val="single"/>
        <sz val="10"/>
        <color indexed="8"/>
        <rFont val="Arial"/>
      </rPr>
      <t>https://www.managementcentre.co.uk/training-programmes/transformational-leadership-training-for-charities/</t>
    </r>
  </si>
  <si>
    <t>ILM accredited</t>
  </si>
  <si>
    <t>Strategic leadership</t>
  </si>
  <si>
    <r>
      <rPr>
        <u val="single"/>
        <sz val="10"/>
        <color indexed="8"/>
        <rFont val="Arial"/>
      </rPr>
      <t>https://www.managementcentre.co.uk/training-programmes/strategic-leadership/</t>
    </r>
  </si>
  <si>
    <t>2-day programme or series of short workshops</t>
  </si>
  <si>
    <t>Performance management for managers</t>
  </si>
  <si>
    <r>
      <rPr>
        <u val="single"/>
        <sz val="10"/>
        <color indexed="8"/>
        <rFont val="Arial"/>
      </rPr>
      <t>https://www.managementcentre.co.uk/training-programmes/performance-management-managers/</t>
    </r>
  </si>
  <si>
    <t>Coaching skills for managers</t>
  </si>
  <si>
    <r>
      <rPr>
        <u val="single"/>
        <sz val="10"/>
        <color indexed="8"/>
        <rFont val="Arial"/>
      </rPr>
      <t>https://www.managementcentre.co.uk/training-programmes/coaching-skills-managers/</t>
    </r>
  </si>
  <si>
    <t>Strategy toolbox</t>
  </si>
  <si>
    <r>
      <rPr>
        <u val="single"/>
        <sz val="10"/>
        <color indexed="8"/>
        <rFont val="Arial"/>
      </rPr>
      <t>https://www.managementcentre.co.uk/training-programmes/strategy-toolbox/</t>
    </r>
  </si>
  <si>
    <t>Developing business skills for managers</t>
  </si>
  <si>
    <r>
      <rPr>
        <u val="single"/>
        <sz val="10"/>
        <color indexed="8"/>
        <rFont val="Arial"/>
      </rPr>
      <t>https://www.managementcentre.co.uk/training-programmes/developing-business-skills/</t>
    </r>
  </si>
  <si>
    <t>Leading and managing change</t>
  </si>
  <si>
    <r>
      <rPr>
        <u val="single"/>
        <sz val="10"/>
        <color indexed="8"/>
        <rFont val="Arial"/>
      </rPr>
      <t>https://www.managementcentre.co.uk/training-programmes/leading-and-managing-change/</t>
    </r>
  </si>
  <si>
    <t>Facilitation skills</t>
  </si>
  <si>
    <r>
      <rPr>
        <u val="single"/>
        <sz val="10"/>
        <color indexed="8"/>
        <rFont val="Arial"/>
      </rPr>
      <t>https://www.managementcentre.co.uk/training-programmes/facilitation-skills/</t>
    </r>
  </si>
  <si>
    <t>The Methodist Church</t>
  </si>
  <si>
    <t>Line management training</t>
  </si>
  <si>
    <r>
      <rPr>
        <u val="single"/>
        <sz val="10"/>
        <color indexed="8"/>
        <rFont val="Arial"/>
      </rPr>
      <t>https://www.eventbrite.co.uk/cc/line-management-training-555609</t>
    </r>
  </si>
  <si>
    <t>Covers the basics of line management, including key skills, management styles and conflict management.</t>
  </si>
  <si>
    <t>Minimum of 12 needed to deliver the training.</t>
  </si>
  <si>
    <r>
      <rPr>
        <sz val="10"/>
        <color indexed="8"/>
        <rFont val="Arial"/>
      </rPr>
      <t xml:space="preserve">identify the key skills/qualities needed to manage lay employees.
</t>
    </r>
    <r>
      <rPr>
        <sz val="10"/>
        <color indexed="8"/>
        <rFont val="Arial"/>
      </rPr>
      <t xml:space="preserve">describe her/his role and responsibilities in managing lay employees in the Methodist Church
</t>
    </r>
    <r>
      <rPr>
        <sz val="10"/>
        <color indexed="8"/>
        <rFont val="Arial"/>
      </rPr>
      <t xml:space="preserve">clarify the different functions of line management
</t>
    </r>
    <r>
      <rPr>
        <sz val="10"/>
        <color indexed="8"/>
        <rFont val="Arial"/>
      </rPr>
      <t>state their role in managing the employment cycle</t>
    </r>
  </si>
  <si>
    <t xml:space="preserve">Lay employees in the Methodist Church who have line management responsibilities </t>
  </si>
  <si>
    <t>The Survivors’ Trust</t>
  </si>
  <si>
    <t>Independent sexual violence adviser service manager programme</t>
  </si>
  <si>
    <r>
      <rPr>
        <u val="single"/>
        <sz val="10"/>
        <color indexed="8"/>
        <rFont val="Arial"/>
      </rPr>
      <t>https://www.thesurvivorstrust.org/independent-sexual-violence-adviser-service-manager-programme</t>
    </r>
  </si>
  <si>
    <t>Accredited level 3 certificate with AIM Qualifications</t>
  </si>
  <si>
    <t>Establishing an ISVA service - individuals, agencies and partnerships; and operational and legal requirements for delivering ISVA services.</t>
  </si>
  <si>
    <t>15 per course</t>
  </si>
  <si>
    <t>By the end of the course, participants will understand: rape, sexual violence and childhood sexual abuse with reference to human rights and gender-based violence; operational and legal requirements for delivering ISVA services; the roles and responsibilities of ISVAs; legal and procedural issues relating to sexual crimes; risks and needs assessments; and multi-agency and partnership working.</t>
  </si>
  <si>
    <t>2 1-day sessions</t>
  </si>
  <si>
    <t>ISVA service managers (with access to Rugby)</t>
  </si>
  <si>
    <t>Third Sector Dumfries and Galloway</t>
  </si>
  <si>
    <t>Charity trustee - understanding your responsibilities</t>
  </si>
  <si>
    <r>
      <rPr>
        <u val="single"/>
        <sz val="10"/>
        <color indexed="8"/>
        <rFont val="Arial"/>
      </rPr>
      <t>https://www.eventbrite.co.uk/e/charity-trustee-understanding-your-responsibilities-tickets-580182991947</t>
    </r>
  </si>
  <si>
    <t>An insight into the duties that apply to all charity trustees and all charities registered in Scotland.</t>
  </si>
  <si>
    <t>Scottish charity trustees</t>
  </si>
  <si>
    <t>Holding effective and engaging trustee meetings</t>
  </si>
  <si>
    <r>
      <rPr>
        <u val="single"/>
        <sz val="10"/>
        <color indexed="8"/>
        <rFont val="Arial"/>
      </rPr>
      <t>https://www.eventbrite.co.uk/e/holding-effective-and-engaging-trustee-meetings-tickets-580275117497</t>
    </r>
  </si>
  <si>
    <t>Trustees, office bearers and senior managers from third-sector organisations in Dumfries and Galloway</t>
  </si>
  <si>
    <t>Setting outcomes and indicators</t>
  </si>
  <si>
    <r>
      <rPr>
        <u val="single"/>
        <sz val="10"/>
        <color indexed="8"/>
        <rFont val="Arial"/>
      </rPr>
      <t>https://www.eventbrite.co.uk/e/setting-outcomes-and-indicators-tickets-580275588907</t>
    </r>
  </si>
  <si>
    <t>Evaluating your impact</t>
  </si>
  <si>
    <r>
      <rPr>
        <u val="single"/>
        <sz val="10"/>
        <color indexed="8"/>
        <rFont val="Arial"/>
      </rPr>
      <t>https://www.eventbrite.co.uk/e/evaluating-your-impact-tickets-580276531727</t>
    </r>
  </si>
  <si>
    <t>Recruiting volunteers</t>
  </si>
  <si>
    <r>
      <rPr>
        <u val="single"/>
        <sz val="10"/>
        <color indexed="8"/>
        <rFont val="Arial"/>
      </rPr>
      <t>https://www.eventbrite.co.uk/e/recruiting-volunteers-tickets-576113078727</t>
    </r>
  </si>
  <si>
    <t>Achieving good organisational governance</t>
  </si>
  <si>
    <r>
      <rPr>
        <u val="single"/>
        <sz val="10"/>
        <color indexed="8"/>
        <rFont val="Arial"/>
      </rPr>
      <t>https://www.eventbrite.co.uk/e/achieving-good-organisational-governance-tickets-580241406667</t>
    </r>
  </si>
  <si>
    <t>Effective business planning in the third sector</t>
  </si>
  <si>
    <r>
      <rPr>
        <u val="single"/>
        <sz val="10"/>
        <color indexed="8"/>
        <rFont val="Arial"/>
      </rPr>
      <t>https://www.eventbrite.co.uk/e/effective-business-planning-in-the-third-sector-tickets-580249992347</t>
    </r>
  </si>
  <si>
    <t>Organisational sustainability and succession</t>
  </si>
  <si>
    <r>
      <rPr>
        <u val="single"/>
        <sz val="10"/>
        <color indexed="8"/>
        <rFont val="Arial"/>
      </rPr>
      <t>https://www.eventbrite.co.uk/e/organisational-sustainability-and-succession-tickets-580272078407</t>
    </r>
  </si>
  <si>
    <r>
      <rPr>
        <u val="single"/>
        <sz val="10"/>
        <color indexed="8"/>
        <rFont val="Arial"/>
      </rPr>
      <t>https://www.eventbrite.co.uk/e/equality-and-diversity-tickets-578812863857</t>
    </r>
  </si>
  <si>
    <r>
      <rPr>
        <u val="single"/>
        <sz val="10"/>
        <color indexed="8"/>
        <rFont val="Arial"/>
      </rPr>
      <t>https://www.eventbrite.co.uk/e/risk-management-tickets-576272635967</t>
    </r>
  </si>
  <si>
    <t>Understanding your role as an office bearer</t>
  </si>
  <si>
    <r>
      <rPr>
        <u val="single"/>
        <sz val="10"/>
        <color indexed="8"/>
        <rFont val="Arial"/>
      </rPr>
      <t>https://www.eventbrite.co.uk/e/understanding-your-role-as-office-bearer-tickets-580247534997</t>
    </r>
  </si>
  <si>
    <t>Third Sector Human Rights &amp; Equalities</t>
  </si>
  <si>
    <t>Governance - a human rights and equalities first approach</t>
  </si>
  <si>
    <r>
      <rPr>
        <u val="single"/>
        <sz val="10"/>
        <color indexed="8"/>
        <rFont val="Arial"/>
      </rPr>
      <t>https://thre.org.uk/training/</t>
    </r>
  </si>
  <si>
    <t>What are human rights and equalities, and why should boards and committees incorporate them? An introduction to the what, why and how.</t>
  </si>
  <si>
    <r>
      <rPr>
        <sz val="10"/>
        <color indexed="8"/>
        <rFont val="Arial"/>
      </rPr>
      <t xml:space="preserve">Participants learn:
</t>
    </r>
    <r>
      <rPr>
        <sz val="10"/>
        <color indexed="8"/>
        <rFont val="Arial"/>
      </rPr>
      <t xml:space="preserve">About human rights and equalities - what are they, and why do they matter?
</t>
    </r>
    <r>
      <rPr>
        <sz val="10"/>
        <color indexed="8"/>
        <rFont val="Arial"/>
      </rPr>
      <t xml:space="preserve">What a human rights and equalities first approach is and why it is relevant to your board.
</t>
    </r>
    <r>
      <rPr>
        <sz val="10"/>
        <color indexed="8"/>
        <rFont val="Arial"/>
      </rPr>
      <t>How to apply this approach to your board’s recruitment and culture.</t>
    </r>
  </si>
  <si>
    <t>Anyone working within Scotland’s third sector interested in board governance</t>
  </si>
  <si>
    <t>Funding and fundraising - a human rights and equalities first approach</t>
  </si>
  <si>
    <t>What does a human rights and equalities approach mean for funding and fundraising?</t>
  </si>
  <si>
    <t>Third Sector Lab</t>
  </si>
  <si>
    <t>Social media strategy</t>
  </si>
  <si>
    <r>
      <rPr>
        <u val="single"/>
        <sz val="10"/>
        <color indexed="8"/>
        <rFont val="Arial"/>
      </rPr>
      <t>https://thirdsectorlab.co.uk/training/social-media-strategy-3-copy/</t>
    </r>
  </si>
  <si>
    <t>This will help participants to ensure their social media activities are closely aligned to organisational goals.</t>
  </si>
  <si>
    <r>
      <rPr>
        <sz val="10"/>
        <color indexed="8"/>
        <rFont val="Arial"/>
      </rPr>
      <t xml:space="preserve">Participants will develop an understanding of:
</t>
    </r>
    <r>
      <rPr>
        <sz val="10"/>
        <color indexed="8"/>
        <rFont val="Arial"/>
      </rPr>
      <t xml:space="preserve">How social media can help their organisation to achieve its aims
</t>
    </r>
    <r>
      <rPr>
        <sz val="10"/>
        <color indexed="8"/>
        <rFont val="Arial"/>
      </rPr>
      <t xml:space="preserve">How they can protect their charity, staff and volunteers with a simple policy
</t>
    </r>
    <r>
      <rPr>
        <sz val="10"/>
        <color indexed="8"/>
        <rFont val="Arial"/>
      </rPr>
      <t>Which channels are key to their online presence and content planning techniques</t>
    </r>
  </si>
  <si>
    <t>Staff, trustees and volunteers of third-sector organisations</t>
  </si>
  <si>
    <t>Digital strategy</t>
  </si>
  <si>
    <r>
      <rPr>
        <u val="single"/>
        <sz val="10"/>
        <color indexed="8"/>
        <rFont val="Arial"/>
      </rPr>
      <t>https://thirdsectorlab.co.uk/training/digital-strategy-2/</t>
    </r>
  </si>
  <si>
    <t>Third Sector Network</t>
  </si>
  <si>
    <t>Build a charity growth strategy (that works!)</t>
  </si>
  <si>
    <r>
      <rPr>
        <u val="single"/>
        <sz val="10"/>
        <color indexed="8"/>
        <rFont val="Arial"/>
      </rPr>
      <t>https://www.eventbrite.com/e/build-a-charity-growth-strategy-that-works-tickets-440355313597</t>
    </r>
  </si>
  <si>
    <t>Looks at charities’ specific circumstances, and focuses on and discusses what they need to be targeting and how they need to be going about it.</t>
  </si>
  <si>
    <r>
      <rPr>
        <sz val="10"/>
        <color indexed="8"/>
        <rFont val="Arial"/>
      </rPr>
      <t xml:space="preserve">Participants will learn:
</t>
    </r>
    <r>
      <rPr>
        <sz val="10"/>
        <color indexed="8"/>
        <rFont val="Arial"/>
      </rPr>
      <t xml:space="preserve">How to understand their markets
</t>
    </r>
    <r>
      <rPr>
        <sz val="10"/>
        <color indexed="8"/>
        <rFont val="Arial"/>
      </rPr>
      <t xml:space="preserve">A clear target for where they want to be
</t>
    </r>
    <r>
      <rPr>
        <sz val="10"/>
        <color indexed="8"/>
        <rFont val="Arial"/>
      </rPr>
      <t xml:space="preserve">How to identify the right areas to target for growth
</t>
    </r>
    <r>
      <rPr>
        <sz val="10"/>
        <color indexed="8"/>
        <rFont val="Arial"/>
      </rPr>
      <t xml:space="preserve">What methods are the right ones for them
</t>
    </r>
    <r>
      <rPr>
        <sz val="10"/>
        <color indexed="8"/>
        <rFont val="Arial"/>
      </rPr>
      <t>How to measure progress effectively</t>
    </r>
  </si>
  <si>
    <t>Charity leaders and managers (assumed)</t>
  </si>
  <si>
    <t>Engaging politicians and policy makers with your charity</t>
  </si>
  <si>
    <r>
      <rPr>
        <u val="single"/>
        <sz val="10"/>
        <color indexed="8"/>
        <rFont val="Arial"/>
      </rPr>
      <t>https://www.eventbrite.com/e/engaging-politicians-policy-makers-with-your-charity-tickets-591269542117</t>
    </r>
  </si>
  <si>
    <t>Engaging corporate support</t>
  </si>
  <si>
    <r>
      <rPr>
        <u val="single"/>
        <sz val="10"/>
        <color indexed="8"/>
        <rFont val="Arial"/>
      </rPr>
      <t>https://www.eventbrite.com/e/engaging-corporate-support-for-your-charity-tickets-591511455687</t>
    </r>
  </si>
  <si>
    <t>Understand your charity’s audience… better</t>
  </si>
  <si>
    <r>
      <rPr>
        <u val="single"/>
        <sz val="10"/>
        <color indexed="8"/>
        <rFont val="Arial"/>
      </rPr>
      <t>https://www.eventbrite.com/e/understand-your-charitys-audience-better-tickets-594111602797</t>
    </r>
  </si>
  <si>
    <t>Coping with competition for charities</t>
  </si>
  <si>
    <r>
      <rPr>
        <u val="single"/>
        <sz val="10"/>
        <color indexed="8"/>
        <rFont val="Arial"/>
      </rPr>
      <t>https://www.eventbrite.com/e/coping-with-competition-for-charities-tickets-609362348187</t>
    </r>
  </si>
  <si>
    <t>Measuring impact for smaller charities</t>
  </si>
  <si>
    <r>
      <rPr>
        <u val="single"/>
        <sz val="10"/>
        <color indexed="8"/>
        <rFont val="Arial"/>
      </rPr>
      <t>https://www.eventbrite.com/e/measuring-impact-for-smaller-charities-tickets-609407402947</t>
    </r>
  </si>
  <si>
    <t>Volunteer recruitment for smaller charities</t>
  </si>
  <si>
    <r>
      <rPr>
        <u val="single"/>
        <sz val="10"/>
        <color indexed="8"/>
        <rFont val="Arial"/>
      </rPr>
      <t>https://www.eventbrite.com/e/volunteer-recruitment-for-smaller-charities-tickets-609429870147</t>
    </r>
  </si>
  <si>
    <t>Innovation and tech opportunities for smaller charities</t>
  </si>
  <si>
    <r>
      <rPr>
        <u val="single"/>
        <sz val="10"/>
        <color indexed="8"/>
        <rFont val="Arial"/>
      </rPr>
      <t>https://www.eventbrite.com/e/innovation-and-tech-opportunities-for-smaller-charities-tickets-609524583437</t>
    </r>
  </si>
  <si>
    <t>Third Sector Training</t>
  </si>
  <si>
    <t>Management for managers and volunteer co-ordinators</t>
  </si>
  <si>
    <r>
      <rPr>
        <u val="single"/>
        <sz val="10"/>
        <color indexed="8"/>
        <rFont val="Arial"/>
      </rPr>
      <t>https://www.thirdsectortraining.co.uk/training/training-courses</t>
    </r>
  </si>
  <si>
    <t>Offered in blocks per request from individual training up to large groups (100 people)</t>
  </si>
  <si>
    <t>Full day (4 x 1.5 hour sessions)</t>
  </si>
  <si>
    <t>People working in the third sector</t>
  </si>
  <si>
    <t>Managing change for organisations</t>
  </si>
  <si>
    <t>Managing volunteer success</t>
  </si>
  <si>
    <t>Time to Change</t>
  </si>
  <si>
    <t>Recruiting and managing young volunteers (19-25) training</t>
  </si>
  <si>
    <r>
      <rPr>
        <u val="single"/>
        <sz val="10"/>
        <color indexed="8"/>
        <rFont val="Arial"/>
      </rPr>
      <t>https://www.varb.org.uk/recruiting-managing-young-volunteers-19-25/</t>
    </r>
  </si>
  <si>
    <t>Benefits of recruiting young volunteers; potential barriers; what young people look for in a volunteer role; how to make volunteering roles appealing to young people; ways to manage young volunteers and keep them engaged; issues around board diversity and a lack of young trustees.</t>
  </si>
  <si>
    <t>Surrey-based charities who want to recruit/manage young volunteers</t>
  </si>
  <si>
    <t>Udemy</t>
  </si>
  <si>
    <t>Digital marketing for non-profits and charities</t>
  </si>
  <si>
    <r>
      <rPr>
        <u val="single"/>
        <sz val="10"/>
        <color indexed="8"/>
        <rFont val="Arial"/>
      </rPr>
      <t>https://www.udemy.com/course/digitalmarketing/</t>
    </r>
  </si>
  <si>
    <t>Participants will learn how to build their digital marketing strategy with limited resources; the priorities of digital marketing; how different channels can be used to attract and engage supporters, recruit and retain donors, and drive online actions; and to communicate effectively with volunteers and other stakeholders.</t>
  </si>
  <si>
    <t>Various pieces of content for self-paced learning</t>
  </si>
  <si>
    <t>Public-facing non-profits and charities</t>
  </si>
  <si>
    <t>Basics of nonprofit leadership</t>
  </si>
  <si>
    <r>
      <rPr>
        <u val="single"/>
        <sz val="10"/>
        <color indexed="8"/>
        <rFont val="Arial"/>
      </rPr>
      <t>https://www.udemy.com/course/basics-of-nonprofit-leadership/</t>
    </r>
  </si>
  <si>
    <t>Non-profit and charity storytelling - get more donations!</t>
  </si>
  <si>
    <r>
      <rPr>
        <u val="single"/>
        <sz val="10"/>
        <color indexed="8"/>
        <rFont val="Arial"/>
      </rPr>
      <t>https://www.udemy.com/course/nonprofitstorytelling/</t>
    </r>
  </si>
  <si>
    <t>How to set up Salesforce for a charity or nonprofit</t>
  </si>
  <si>
    <r>
      <rPr>
        <u val="single"/>
        <sz val="10"/>
        <color indexed="8"/>
        <rFont val="Arial"/>
      </rPr>
      <t>https://www.udemy.com/course/how-to-set-up-salesforce-for-a-charity-or-nonprofit/</t>
    </r>
  </si>
  <si>
    <t>How social ent. NGOs and charities can create income streams</t>
  </si>
  <si>
    <r>
      <rPr>
        <u val="single"/>
        <sz val="10"/>
        <color indexed="8"/>
        <rFont val="Arial"/>
      </rPr>
      <t>https://www.udemy.com/course/generate-income-streams-build-resilience-sustainability/</t>
    </r>
  </si>
  <si>
    <t>Digital communications strategy for non profits</t>
  </si>
  <si>
    <r>
      <rPr>
        <u val="single"/>
        <sz val="10"/>
        <color indexed="8"/>
        <rFont val="Arial"/>
      </rPr>
      <t>https://www.udemy.com/course/digital-communications-strategy-for-non-profits/</t>
    </r>
  </si>
  <si>
    <t>How to kickstart your NGO</t>
  </si>
  <si>
    <r>
      <rPr>
        <u val="single"/>
        <sz val="10"/>
        <color indexed="8"/>
        <rFont val="Arial"/>
      </rPr>
      <t>https://www.udemy.com/course/your-ngo/</t>
    </r>
  </si>
  <si>
    <t>Data-driven nonprofits</t>
  </si>
  <si>
    <r>
      <rPr>
        <u val="single"/>
        <sz val="10"/>
        <color indexed="8"/>
        <rFont val="Arial"/>
      </rPr>
      <t>https://www.udemy.com/course/data-driven-nonprofits/</t>
    </r>
  </si>
  <si>
    <t>Strategic planning for the nonprofit organisation</t>
  </si>
  <si>
    <t>UK Training</t>
  </si>
  <si>
    <t>Charities - the role of the secretary</t>
  </si>
  <si>
    <r>
      <rPr>
        <u val="single"/>
        <sz val="10"/>
        <color indexed="8"/>
        <rFont val="Arial"/>
      </rPr>
      <t>https://www.uktraining.com/training/charities-the-role-of-the-secretary/75/classroom</t>
    </r>
  </si>
  <si>
    <t>Gives participants a complete understanding of the role of a Secretary in a charity, including what they should know, the questions they should ask, what to do when problems arise and how best to support the work of the Board.</t>
  </si>
  <si>
    <r>
      <rPr>
        <sz val="10"/>
        <color indexed="8"/>
        <rFont val="Arial"/>
      </rPr>
      <t xml:space="preserve">Participants will learn:
</t>
    </r>
    <r>
      <rPr>
        <sz val="10"/>
        <color indexed="8"/>
        <rFont val="Arial"/>
      </rPr>
      <t xml:space="preserve">What is the role of a Secretary in a charity and what is expected of the person given this role?
</t>
    </r>
    <r>
      <rPr>
        <sz val="10"/>
        <color indexed="8"/>
        <rFont val="Arial"/>
      </rPr>
      <t xml:space="preserve">What is the legal environment in which charities operate?
</t>
    </r>
    <r>
      <rPr>
        <sz val="10"/>
        <color indexed="8"/>
        <rFont val="Arial"/>
      </rPr>
      <t xml:space="preserve">What makes your organisation a charity?
</t>
    </r>
    <r>
      <rPr>
        <sz val="10"/>
        <color indexed="8"/>
        <rFont val="Arial"/>
      </rPr>
      <t xml:space="preserve">What are the opportunities and restrictions of being a charity?
</t>
    </r>
    <r>
      <rPr>
        <sz val="10"/>
        <color indexed="8"/>
        <rFont val="Arial"/>
      </rPr>
      <t xml:space="preserve">What are most common legal forms for charities? 
</t>
    </r>
    <r>
      <rPr>
        <sz val="10"/>
        <color indexed="8"/>
        <rFont val="Arial"/>
      </rPr>
      <t xml:space="preserve">How do you understand and amend your constitution?
</t>
    </r>
    <r>
      <rPr>
        <sz val="10"/>
        <color indexed="8"/>
        <rFont val="Arial"/>
      </rPr>
      <t xml:space="preserve">Who is who in a charity - what are the different roles?
</t>
    </r>
    <r>
      <rPr>
        <sz val="10"/>
        <color indexed="8"/>
        <rFont val="Arial"/>
      </rPr>
      <t xml:space="preserve">What are the duties of charity trustees and how do you guide them?
</t>
    </r>
    <r>
      <rPr>
        <sz val="10"/>
        <color indexed="8"/>
        <rFont val="Arial"/>
      </rPr>
      <t xml:space="preserve">What are the regulatory requirements, both as a charity and linked to the many different legal forms?
</t>
    </r>
    <r>
      <rPr>
        <sz val="10"/>
        <color indexed="8"/>
        <rFont val="Arial"/>
      </rPr>
      <t xml:space="preserve">What is the impact of being a charitable company?
</t>
    </r>
    <r>
      <rPr>
        <sz val="10"/>
        <color indexed="8"/>
        <rFont val="Arial"/>
      </rPr>
      <t xml:space="preserve">How does the dual regulation work?
</t>
    </r>
    <r>
      <rPr>
        <sz val="10"/>
        <color indexed="8"/>
        <rFont val="Arial"/>
      </rPr>
      <t xml:space="preserve">What records and registers must you keep?
</t>
    </r>
    <r>
      <rPr>
        <sz val="10"/>
        <color indexed="8"/>
        <rFont val="Arial"/>
      </rPr>
      <t xml:space="preserve">Exactly what must be reported to the Charity Commission and other regulators?
</t>
    </r>
    <r>
      <rPr>
        <sz val="10"/>
        <color indexed="8"/>
        <rFont val="Arial"/>
      </rPr>
      <t xml:space="preserve">What is an exempt charity?
</t>
    </r>
    <r>
      <rPr>
        <sz val="10"/>
        <color indexed="8"/>
        <rFont val="Arial"/>
      </rPr>
      <t xml:space="preserve">What is the Secretary’s role at a Board Meeting?
</t>
    </r>
    <r>
      <rPr>
        <sz val="10"/>
        <color indexed="8"/>
        <rFont val="Arial"/>
      </rPr>
      <t xml:space="preserve">What is the most effective way of taking minutes?
</t>
    </r>
    <r>
      <rPr>
        <sz val="10"/>
        <color indexed="8"/>
        <rFont val="Arial"/>
      </rPr>
      <t xml:space="preserve">What is the law about stationery and the charity’s name?
</t>
    </r>
    <r>
      <rPr>
        <sz val="10"/>
        <color indexed="8"/>
        <rFont val="Arial"/>
      </rPr>
      <t xml:space="preserve">What are the recent legal reforms that affect charities?
</t>
    </r>
    <r>
      <rPr>
        <sz val="10"/>
        <color indexed="8"/>
        <rFont val="Arial"/>
      </rPr>
      <t xml:space="preserve">What is good governance?
</t>
    </r>
    <r>
      <rPr>
        <sz val="10"/>
        <color indexed="8"/>
        <rFont val="Arial"/>
      </rPr>
      <t>Can a charity trade?</t>
    </r>
  </si>
  <si>
    <t>Charity Secretaries</t>
  </si>
  <si>
    <t>VAT for charities</t>
  </si>
  <si>
    <r>
      <rPr>
        <u val="single"/>
        <sz val="10"/>
        <color indexed="8"/>
        <rFont val="Arial"/>
      </rPr>
      <t>https://www.uktraining.com/training/vat-for-charities/52/online</t>
    </r>
  </si>
  <si>
    <t>Guides participants through everything they need to know about VAT, and leaves them in a position to interpret the rules confidently and apply them in a way that reduces the impact on their charities.</t>
  </si>
  <si>
    <r>
      <rPr>
        <sz val="10"/>
        <color indexed="8"/>
        <rFont val="Arial"/>
      </rPr>
      <t xml:space="preserve">Participants will learn:
</t>
    </r>
    <r>
      <rPr>
        <sz val="10"/>
        <color indexed="8"/>
        <rFont val="Arial"/>
      </rPr>
      <t xml:space="preserve">What are the key principles of VAT?
</t>
    </r>
    <r>
      <rPr>
        <sz val="10"/>
        <color indexed="8"/>
        <rFont val="Arial"/>
      </rPr>
      <t xml:space="preserve">What are business and non-business activities?
</t>
    </r>
    <r>
      <rPr>
        <sz val="10"/>
        <color indexed="8"/>
        <rFont val="Arial"/>
      </rPr>
      <t xml:space="preserve">What is output and input VAT?
</t>
    </r>
    <r>
      <rPr>
        <sz val="10"/>
        <color indexed="8"/>
        <rFont val="Arial"/>
      </rPr>
      <t xml:space="preserve">When and how should a charity register for VAT?
</t>
    </r>
    <r>
      <rPr>
        <sz val="10"/>
        <color indexed="8"/>
        <rFont val="Arial"/>
      </rPr>
      <t xml:space="preserve">What are the VAT recovery rules for charities?
</t>
    </r>
    <r>
      <rPr>
        <sz val="10"/>
        <color indexed="8"/>
        <rFont val="Arial"/>
      </rPr>
      <t xml:space="preserve">What is the impact of generating VAT exempt income?
</t>
    </r>
    <r>
      <rPr>
        <sz val="10"/>
        <color indexed="8"/>
        <rFont val="Arial"/>
      </rPr>
      <t xml:space="preserve">What VAT liability is there on the various income streams for charities?
</t>
    </r>
    <r>
      <rPr>
        <sz val="10"/>
        <color indexed="8"/>
        <rFont val="Arial"/>
      </rPr>
      <t xml:space="preserve">What areas generate exempt income?
</t>
    </r>
    <r>
      <rPr>
        <sz val="10"/>
        <color indexed="8"/>
        <rFont val="Arial"/>
      </rPr>
      <t xml:space="preserve">How do you work out the VAT you can recover?
</t>
    </r>
    <r>
      <rPr>
        <sz val="10"/>
        <color indexed="8"/>
        <rFont val="Arial"/>
      </rPr>
      <t xml:space="preserve">What VAT reliefs on income are available to charities?
</t>
    </r>
    <r>
      <rPr>
        <sz val="10"/>
        <color indexed="8"/>
        <rFont val="Arial"/>
      </rPr>
      <t xml:space="preserve">What VAT reliefs on expenditure are available to charities?
</t>
    </r>
    <r>
      <rPr>
        <sz val="10"/>
        <color indexed="8"/>
        <rFont val="Arial"/>
      </rPr>
      <t xml:space="preserve">What are the VAT implications of fundraising?
</t>
    </r>
    <r>
      <rPr>
        <sz val="10"/>
        <color indexed="8"/>
        <rFont val="Arial"/>
      </rPr>
      <t xml:space="preserve">When can VAT exemption apply to fundraising?
</t>
    </r>
    <r>
      <rPr>
        <sz val="10"/>
        <color indexed="8"/>
        <rFont val="Arial"/>
      </rPr>
      <t xml:space="preserve">What are the VAT rules relating to property?
</t>
    </r>
    <r>
      <rPr>
        <sz val="10"/>
        <color indexed="8"/>
        <rFont val="Arial"/>
      </rPr>
      <t xml:space="preserve">What is the impact of partial exemption on your charity?
</t>
    </r>
    <r>
      <rPr>
        <sz val="10"/>
        <color indexed="8"/>
        <rFont val="Arial"/>
      </rPr>
      <t xml:space="preserve">How are charities affected by the Capital Goods Scheme?
</t>
    </r>
    <r>
      <rPr>
        <sz val="10"/>
        <color indexed="8"/>
        <rFont val="Arial"/>
      </rPr>
      <t>Grants vs Contract – what do I need to know?</t>
    </r>
  </si>
  <si>
    <t>Anyone involved with VAT in the charity sector</t>
  </si>
  <si>
    <t>University of Kent</t>
  </si>
  <si>
    <t>MA in a day!</t>
  </si>
  <si>
    <r>
      <rPr>
        <u val="single"/>
        <sz val="10"/>
        <color indexed="8"/>
        <rFont val="Arial"/>
      </rPr>
      <t>https://research.kent.ac.uk/philanthropy/home/ma-in-a-day/</t>
    </r>
  </si>
  <si>
    <t>Resources, ideas and information related to philanthropic studies and aimed at free professional development.</t>
  </si>
  <si>
    <t>1 day (can be spread over more time)</t>
  </si>
  <si>
    <t>Charity professionals</t>
  </si>
  <si>
    <t>University of Michigan</t>
  </si>
  <si>
    <t>Community engagement: collaborating for change (MOOC)</t>
  </si>
  <si>
    <r>
      <rPr>
        <u val="single"/>
        <sz val="10"/>
        <color indexed="8"/>
        <rFont val="Arial"/>
      </rPr>
      <t>https://www.edx.org/course/community-engagement-collaborating-for-change</t>
    </r>
  </si>
  <si>
    <t>Helps participants to work more effectively with community members and organisations.</t>
  </si>
  <si>
    <t>18,445 enrolled at time of logging</t>
  </si>
  <si>
    <r>
      <rPr>
        <sz val="10"/>
        <color indexed="8"/>
        <rFont val="Arial"/>
      </rPr>
      <t xml:space="preserve">Participants will learn the following key concepts and strategies:
</t>
    </r>
    <r>
      <rPr>
        <sz val="10"/>
        <color indexed="8"/>
        <rFont val="Arial"/>
      </rPr>
      <t xml:space="preserve">valuing community context and expertise;
</t>
    </r>
    <r>
      <rPr>
        <sz val="10"/>
        <color indexed="8"/>
        <rFont val="Arial"/>
      </rPr>
      <t xml:space="preserve">understanding how social identities, power, and privilege impact your interactions;
</t>
    </r>
    <r>
      <rPr>
        <sz val="10"/>
        <color indexed="8"/>
        <rFont val="Arial"/>
      </rPr>
      <t xml:space="preserve">approaches to collaborative leadership, such as listening effectively, resolving conflicts, and building mutually-beneficial partnerships;
</t>
    </r>
    <r>
      <rPr>
        <sz val="10"/>
        <color indexed="8"/>
        <rFont val="Arial"/>
      </rPr>
      <t xml:space="preserve">reflecting on your work, and transitioning in and out of communities; and
</t>
    </r>
    <r>
      <rPr>
        <sz val="10"/>
        <color indexed="8"/>
        <rFont val="Arial"/>
      </rPr>
      <t>effectively managing community-engaged project</t>
    </r>
  </si>
  <si>
    <t>6 weeks at 2-4 self-directed hours per week</t>
  </si>
  <si>
    <t>Includes those working on social change projects and community service projects (US university but can be accessed from anywhere, and the content looks applicable cross-culturally)</t>
  </si>
  <si>
    <t>VAST</t>
  </si>
  <si>
    <t>Training - monitoring and evaluation</t>
  </si>
  <si>
    <r>
      <rPr>
        <u val="single"/>
        <sz val="10"/>
        <color indexed="8"/>
        <rFont val="Arial"/>
      </rPr>
      <t>https://www.eventbrite.co.uk/e/training-monitoring-and-evaluation-tickets-449515481907</t>
    </r>
  </si>
  <si>
    <t>Equips participants with the knowledge and skills they need to feed back to funders, trustees and others on how they are doing what they do, and the impact it is having on the local community.</t>
  </si>
  <si>
    <t>Members of the voluntary, community and social enterprise sector in Staffordshire (with access to Hanley)</t>
  </si>
  <si>
    <t>Training - supporting and managing volunteers</t>
  </si>
  <si>
    <r>
      <rPr>
        <u val="single"/>
        <sz val="10"/>
        <color indexed="8"/>
        <rFont val="Arial"/>
      </rPr>
      <t>https://www.eventbrite.co.uk/e/training-supporting-and-managing-volunteers-tickets-450488421997</t>
    </r>
  </si>
  <si>
    <t>Planning for the future</t>
  </si>
  <si>
    <r>
      <rPr>
        <u val="single"/>
        <sz val="10"/>
        <color indexed="8"/>
        <rFont val="Arial"/>
      </rPr>
      <t>https://www.eventbrite.co.uk/e/training-planning-for-the-future-tickets-449507177067</t>
    </r>
  </si>
  <si>
    <t>Training - introduction to budgeting, forecasting and financial reporting</t>
  </si>
  <si>
    <r>
      <rPr>
        <u val="single"/>
        <sz val="10"/>
        <color indexed="8"/>
        <rFont val="Arial"/>
      </rPr>
      <t>https://www.eventbrite.co.uk/e/training-introduction-to-budgeting-forecasting-financial-reporting-tickets-488676744297</t>
    </r>
  </si>
  <si>
    <t>Members of the voluntary, community and social enterprise sector in Staffordshire (with access to Hanley) - smaller charities &amp; SEs without a dedicated finance function</t>
  </si>
  <si>
    <t>Training - introduction to volunteer management</t>
  </si>
  <si>
    <r>
      <rPr>
        <u val="single"/>
        <sz val="10"/>
        <color indexed="8"/>
        <rFont val="Arial"/>
      </rPr>
      <t>https://vast.org.uk/training-and-events-2/</t>
    </r>
  </si>
  <si>
    <t>Members of the voluntary, community and social enterprise sector in Staffordshire</t>
  </si>
  <si>
    <t>Voluntary Action Camden</t>
  </si>
  <si>
    <t>Good leadership in difficult times</t>
  </si>
  <si>
    <r>
      <rPr>
        <u val="single"/>
        <sz val="10"/>
        <color indexed="8"/>
        <rFont val="Arial"/>
      </rPr>
      <t>https://vac.org.uk/news-and-events/events/</t>
    </r>
  </si>
  <si>
    <t>An exploration into the importance and value of building resilience, enhancing coping skills and extending perspective during challenging times.</t>
  </si>
  <si>
    <t>Voluntary sector CEOs (with access to central London)</t>
  </si>
  <si>
    <t>Voluntary Action Harrow</t>
  </si>
  <si>
    <t>Who needs a disclosure and barring check?</t>
  </si>
  <si>
    <r>
      <rPr>
        <u val="single"/>
        <sz val="10"/>
        <color indexed="8"/>
        <rFont val="Arial"/>
      </rPr>
      <t>https://docs.google.com/forms/d/e/1FAIpQLScoxk8hkWln63UsD_lpIGj4rPw6gb4OD0HmAFs-hJXyteA4Zg/viewform</t>
    </r>
  </si>
  <si>
    <t>Session to help those recruiting staff and volunteers to understand who needs a check, the type of check they will need and the process.</t>
  </si>
  <si>
    <t>Recruiting managers in the voluntary sector</t>
  </si>
  <si>
    <t>Voluntary Action Leeds</t>
  </si>
  <si>
    <t>Motivating and retaining volunteers</t>
  </si>
  <si>
    <r>
      <rPr>
        <u val="single"/>
        <sz val="10"/>
        <color indexed="8"/>
        <rFont val="Arial"/>
      </rPr>
      <t>https://doinggoodleeds.org.uk/training-course/motivating-and-retaining-volunteers-9/</t>
    </r>
  </si>
  <si>
    <t>What motivates volunteers to stay, why they become less reliable or leave, and how to recognise potential demotivation and address it positively.</t>
  </si>
  <si>
    <t>Learning outcomes were given as the areas outlined under ‘Content focus’.</t>
  </si>
  <si>
    <t>Anyone who works with volunteers, and especially those who manage volunteer programmes (with access to Leeds)</t>
  </si>
  <si>
    <t>Designated safeguarding lead: children and young people</t>
  </si>
  <si>
    <r>
      <rPr>
        <u val="single"/>
        <sz val="10"/>
        <color indexed="8"/>
        <rFont val="Arial"/>
      </rPr>
      <t>https://doinggoodleeds.org.uk/training-course/designated-safeguarding-lead-children-and-young-people-2/</t>
    </r>
  </si>
  <si>
    <r>
      <rPr>
        <u val="single"/>
        <sz val="10"/>
        <color indexed="8"/>
        <rFont val="Arial"/>
      </rPr>
      <t>https://doinggoodleeds.org.uk/training-course/volunteers-and-the-law-10/</t>
    </r>
  </si>
  <si>
    <t>Measuring outcomes and impact</t>
  </si>
  <si>
    <r>
      <rPr>
        <u val="single"/>
        <sz val="10"/>
        <color indexed="8"/>
        <rFont val="Arial"/>
      </rPr>
      <t>https://doinggoodleeds.org.uk/training-course/measuring-outcomes-and-impact-5/</t>
    </r>
  </si>
  <si>
    <t>Roles and responsibilities of trustees</t>
  </si>
  <si>
    <r>
      <rPr>
        <u val="single"/>
        <sz val="10"/>
        <color indexed="8"/>
        <rFont val="Arial"/>
      </rPr>
      <t>https://doinggoodleeds.org.uk/training-course/roles-and-responsibilities-of-trustees-6/</t>
    </r>
  </si>
  <si>
    <t>Effective supervision and appraisal</t>
  </si>
  <si>
    <r>
      <rPr>
        <u val="single"/>
        <sz val="10"/>
        <color indexed="8"/>
        <rFont val="Arial"/>
      </rPr>
      <t>https://doinggoodleeds.org.uk/training-course/effective-supervision-and-appraisal-3/</t>
    </r>
  </si>
  <si>
    <t>Understanding leadership</t>
  </si>
  <si>
    <r>
      <rPr>
        <u val="single"/>
        <sz val="10"/>
        <color indexed="8"/>
        <rFont val="Arial"/>
      </rPr>
      <t>https://doinggoodleeds.org.uk/training-course/understanding-leadership-7/</t>
    </r>
  </si>
  <si>
    <t>Where to start with strategic planning</t>
  </si>
  <si>
    <r>
      <rPr>
        <u val="single"/>
        <sz val="10"/>
        <color indexed="8"/>
        <rFont val="Arial"/>
      </rPr>
      <t>https://doinggoodleeds.org.uk/training-course/where-to-start-with-strategic-planning-5/</t>
    </r>
  </si>
  <si>
    <t>Becoming a confident public speaker</t>
  </si>
  <si>
    <r>
      <rPr>
        <u val="single"/>
        <sz val="10"/>
        <color indexed="8"/>
        <rFont val="Arial"/>
      </rPr>
      <t>https://doinggoodleeds.org.uk/training-course/becoming-a-confident-public-speaker-4/</t>
    </r>
  </si>
  <si>
    <t>Voluntary Action Leicestershire</t>
  </si>
  <si>
    <t>VCSE organisational planning</t>
  </si>
  <si>
    <r>
      <rPr>
        <u val="single"/>
        <sz val="10"/>
        <color indexed="8"/>
        <rFont val="Arial"/>
      </rPr>
      <t>https://www.eventbrite.co.uk/e/vcse-organisational-planning-tickets-621644895617</t>
    </r>
  </si>
  <si>
    <t>Gives participants an understanding of the different types of planning methods, which to use and when, and the differences between each.</t>
  </si>
  <si>
    <r>
      <rPr>
        <sz val="10"/>
        <color indexed="8"/>
        <rFont val="Arial"/>
      </rPr>
      <t xml:space="preserve">Knowledge of how planning can be used to give a VCSE organisation purpose and direction
</t>
    </r>
    <r>
      <rPr>
        <sz val="10"/>
        <color indexed="8"/>
        <rFont val="Arial"/>
      </rPr>
      <t xml:space="preserve">An understanding of the different types of plans relevant to a VCSE organisation
</t>
    </r>
    <r>
      <rPr>
        <sz val="10"/>
        <color indexed="8"/>
        <rFont val="Arial"/>
      </rPr>
      <t>An insight into various planning tools that can help your VCSE organisation focus on the short, medium, and long term objectives</t>
    </r>
  </si>
  <si>
    <t>Trustees, staff and volunteers with responsibility for decision-making (with access to Anstey)</t>
  </si>
  <si>
    <r>
      <rPr>
        <u val="single"/>
        <sz val="10"/>
        <color indexed="8"/>
        <rFont val="Arial"/>
      </rPr>
      <t>https://www.eventbrite.co.uk/e/volunteering-and-the-law-tickets-620698284277</t>
    </r>
  </si>
  <si>
    <t>Managers of volunteers</t>
  </si>
  <si>
    <t>Managing remote volunteers</t>
  </si>
  <si>
    <r>
      <rPr>
        <u val="single"/>
        <sz val="10"/>
        <color indexed="8"/>
        <rFont val="Arial"/>
      </rPr>
      <t>https://www.eventbrite.co.uk/e/managing-remote-volunteers-tickets-631340074157</t>
    </r>
  </si>
  <si>
    <t>Those working for a VCSE based in Leicestershire</t>
  </si>
  <si>
    <t>Voluntary Action North Lincolnshire</t>
  </si>
  <si>
    <t>Guide to governance - managing your charity and business planning</t>
  </si>
  <si>
    <r>
      <rPr>
        <u val="single"/>
        <sz val="10"/>
        <color indexed="8"/>
        <rFont val="Arial"/>
      </rPr>
      <t>https://www.eventbrite.co.uk/e/guide-to-governance-managing-your-charity-business-planning-tickets-516660644897</t>
    </r>
  </si>
  <si>
    <r>
      <rPr>
        <sz val="10"/>
        <color indexed="8"/>
        <rFont val="Arial"/>
      </rPr>
      <t xml:space="preserve">Course aims:
</t>
    </r>
    <r>
      <rPr>
        <sz val="10"/>
        <color indexed="8"/>
        <rFont val="Arial"/>
      </rPr>
      <t xml:space="preserve">Introduce the Policy Toolkit
</t>
    </r>
    <r>
      <rPr>
        <sz val="10"/>
        <color indexed="8"/>
        <rFont val="Arial"/>
      </rPr>
      <t xml:space="preserve">To explain the difference between policies and procedures
</t>
    </r>
    <r>
      <rPr>
        <sz val="10"/>
        <color indexed="8"/>
        <rFont val="Arial"/>
      </rPr>
      <t xml:space="preserve">To look at how you manage your resources
</t>
    </r>
    <r>
      <rPr>
        <sz val="10"/>
        <color indexed="8"/>
        <rFont val="Arial"/>
      </rPr>
      <t xml:space="preserve">To introduce planning for the future
</t>
    </r>
    <r>
      <rPr>
        <sz val="10"/>
        <color indexed="8"/>
        <rFont val="Arial"/>
      </rPr>
      <t xml:space="preserve">To outline why it is important to plan
</t>
    </r>
    <r>
      <rPr>
        <sz val="10"/>
        <color indexed="8"/>
        <rFont val="Arial"/>
      </rPr>
      <t xml:space="preserve">To give an overview of the business planning process
</t>
    </r>
    <r>
      <rPr>
        <sz val="10"/>
        <color indexed="8"/>
        <rFont val="Arial"/>
      </rPr>
      <t>To work through the key elements of a good business plan</t>
    </r>
  </si>
  <si>
    <t>Managers and trustees of charitable organisations (with access to Scunthorpe)</t>
  </si>
  <si>
    <t>Voluntary Action Rotherham</t>
  </si>
  <si>
    <r>
      <rPr>
        <u val="single"/>
        <sz val="10"/>
        <color indexed="8"/>
        <rFont val="Arial"/>
      </rPr>
      <t>https://www.varotherham.org.uk/training-courses/volunteer-management-training---recruitment-and-selection-</t>
    </r>
  </si>
  <si>
    <t>Recruitment, selection and inducting volunteers.</t>
  </si>
  <si>
    <t>New and existing volunteer managers (with access to Rotherham)</t>
  </si>
  <si>
    <t>Voluntary Action Shetland</t>
  </si>
  <si>
    <t>Understanding finances</t>
  </si>
  <si>
    <r>
      <rPr>
        <u val="single"/>
        <sz val="10"/>
        <color indexed="8"/>
        <rFont val="Arial"/>
      </rPr>
      <t>https://www.voluntaryactionshetland.com/what/organisations/training-learning/understanding-finances</t>
    </r>
  </si>
  <si>
    <t>Helps participants to develop the knowledge and confidence to understand, monitor and question financial information and to use this to contribute to Board decisions regarding financial planning and expenditure.</t>
  </si>
  <si>
    <r>
      <rPr>
        <sz val="10"/>
        <color indexed="8"/>
        <rFont val="Arial"/>
      </rPr>
      <t xml:space="preserve">Recognise the importance and implementation of financial controls
</t>
    </r>
    <r>
      <rPr>
        <sz val="10"/>
        <color indexed="8"/>
        <rFont val="Arial"/>
      </rPr>
      <t xml:space="preserve">Understand the organisation's activities with regard to the resources required to deliver them
</t>
    </r>
    <r>
      <rPr>
        <sz val="10"/>
        <color indexed="8"/>
        <rFont val="Arial"/>
      </rPr>
      <t xml:space="preserve">Identify budgetary areas and understand any variances
</t>
    </r>
    <r>
      <rPr>
        <sz val="10"/>
        <color indexed="8"/>
        <rFont val="Arial"/>
      </rPr>
      <t xml:space="preserve">Monitor the organisation’s budgets &amp; decision making
</t>
    </r>
    <r>
      <rPr>
        <sz val="10"/>
        <color indexed="8"/>
        <rFont val="Arial"/>
      </rPr>
      <t>Understand the components of management accounts</t>
    </r>
  </si>
  <si>
    <t>Trustees and directors of voluntary groups</t>
  </si>
  <si>
    <t>Roles and responsibilities of a management committee</t>
  </si>
  <si>
    <r>
      <rPr>
        <u val="single"/>
        <sz val="10"/>
        <color indexed="8"/>
        <rFont val="Arial"/>
      </rPr>
      <t>https://www.voluntaryactionshetland.com/what/organisations/training-learning/roles-and-responsibilities-of-a-management-committee</t>
    </r>
  </si>
  <si>
    <t>Organisational structures</t>
  </si>
  <si>
    <r>
      <rPr>
        <u val="single"/>
        <sz val="10"/>
        <color indexed="8"/>
        <rFont val="Arial"/>
      </rPr>
      <t>https://www.voluntaryactionshetland.com/what/organisations/training-learning/organisational-structures</t>
    </r>
  </si>
  <si>
    <r>
      <rPr>
        <u val="single"/>
        <sz val="10"/>
        <color indexed="8"/>
        <rFont val="Arial"/>
      </rPr>
      <t>https://www.voluntaryactionshetland.com/what/organisations/training-learning/treasurer-training</t>
    </r>
  </si>
  <si>
    <t>Voluntary Impact Northamptonshire</t>
  </si>
  <si>
    <t>Team leadership</t>
  </si>
  <si>
    <r>
      <rPr>
        <u val="single"/>
        <sz val="10"/>
        <color indexed="8"/>
        <rFont val="Arial"/>
      </rPr>
      <t>https://www.eventbrite.co.uk/e/team-leadership-tickets-596927344757</t>
    </r>
  </si>
  <si>
    <t>Leadership and team management models, team dynamics and motivation techniques; goal setting for team and individuals; monitoring progress.</t>
  </si>
  <si>
    <t>Team leaders or supervisors (with access to Northampton)</t>
  </si>
  <si>
    <t>Measuring impact</t>
  </si>
  <si>
    <r>
      <rPr>
        <u val="single"/>
        <sz val="10"/>
        <color indexed="8"/>
        <rFont val="Arial"/>
      </rPr>
      <t>https://www.eventbrite.co.uk/e/measuring-impact-tickets-577380950967</t>
    </r>
  </si>
  <si>
    <t>What is social impact and why measure it; what is a theory of change; ways to evidence the difference organisations are making; exploring how social impact can be communicated.</t>
  </si>
  <si>
    <t>Small voluntary or community organisations wanting to evidence and demonstrate impact (with access to Northampton)</t>
  </si>
  <si>
    <r>
      <rPr>
        <u val="single"/>
        <sz val="10"/>
        <color indexed="8"/>
        <rFont val="Arial"/>
      </rPr>
      <t>https://www.eventbrite.co.uk/e/volunteers-and-the-law-tickets-579040584977</t>
    </r>
  </si>
  <si>
    <t>Voluntary Organisations’ Network North East</t>
  </si>
  <si>
    <t>Avoiding GDPR pitfalls</t>
  </si>
  <si>
    <r>
      <rPr>
        <u val="single"/>
        <sz val="10"/>
        <color indexed="8"/>
        <rFont val="Arial"/>
      </rPr>
      <t>https://www.vonne.org.uk/events/avoiding-gdpr-pitfalls</t>
    </r>
  </si>
  <si>
    <t>How to navigate GDPR in order to avoid losing donors’ trust and risking fines from the regulator.</t>
  </si>
  <si>
    <t>30 places available.</t>
  </si>
  <si>
    <t>Members of the network</t>
  </si>
  <si>
    <t>Volunteer Centre Camden</t>
  </si>
  <si>
    <t>DBS workshop for volunteer managers</t>
  </si>
  <si>
    <r>
      <rPr>
        <u val="single"/>
        <sz val="10"/>
        <color indexed="8"/>
        <rFont val="Arial"/>
      </rPr>
      <t>https://cvalive.org.uk/calendar/item/48129771</t>
    </r>
  </si>
  <si>
    <t>The purpose of DBS, the services and products it provides and how it plays a part in safer recruitment.</t>
  </si>
  <si>
    <t>Volunteer Centre Manchester</t>
  </si>
  <si>
    <t>Recruit and retain volunteers</t>
  </si>
  <si>
    <r>
      <rPr>
        <u val="single"/>
        <sz val="10"/>
        <color indexed="8"/>
        <rFont val="Arial"/>
      </rPr>
      <t>https://manchestercommunitycentral.org/training/recruit-retain-volunteers/2023-06-06t090000-2023-06-06t113000</t>
    </r>
  </si>
  <si>
    <t>Covers different methods of recruitment, how and why data and research on volunteering can influence recruitment and retention, developing a volunteering programme, and reward and recognition for volunteers.</t>
  </si>
  <si>
    <t>Volunteer rights and responsibilities</t>
  </si>
  <si>
    <r>
      <rPr>
        <u val="single"/>
        <sz val="10"/>
        <color indexed="8"/>
        <rFont val="Arial"/>
      </rPr>
      <t>https://manchestercommunitycentral.org/training/volunteer-rights-and-responsibilities/2023-09-22t090000-2023-09-22t110000</t>
    </r>
  </si>
  <si>
    <t>Focuses on the legal obligations of managing volunteers, covering employment law, health and safety, and lone working.</t>
  </si>
  <si>
    <r>
      <rPr>
        <sz val="10"/>
        <color indexed="8"/>
        <rFont val="Arial"/>
      </rPr>
      <t xml:space="preserve">Identify areas of the law that relate to involving volunteer
</t>
    </r>
    <r>
      <rPr>
        <sz val="10"/>
        <color indexed="8"/>
        <rFont val="Arial"/>
      </rPr>
      <t xml:space="preserve">Recognise ways to reduce risks and potential legal challenges around involving volunteers
</t>
    </r>
    <r>
      <rPr>
        <sz val="10"/>
        <color indexed="8"/>
        <rFont val="Arial"/>
      </rPr>
      <t>Understand how to create good practice in involving volunteers in your organisation</t>
    </r>
  </si>
  <si>
    <t>Managing volunteers</t>
  </si>
  <si>
    <r>
      <rPr>
        <u val="single"/>
        <sz val="10"/>
        <color indexed="8"/>
        <rFont val="Arial"/>
      </rPr>
      <t>https://manchestercommunitycentral.org/training/managing-volunteers/2023-11-24t100000-2023-11-24t120000</t>
    </r>
  </si>
  <si>
    <t>Volunteer Centres Lincolnshire</t>
  </si>
  <si>
    <t>Volunteer management workshops</t>
  </si>
  <si>
    <r>
      <rPr>
        <u val="single"/>
        <sz val="10"/>
        <color indexed="8"/>
        <rFont val="Arial"/>
      </rPr>
      <t>https://www.eventbrite.co.uk/e/volunteer-management-workshops-sep-oct-2023-tickets-640417033587?aff=ebdsoporgprofile</t>
    </r>
  </si>
  <si>
    <t>Helps voluntary-sector groups and charities improve their skills and knowledge in recruiting, supporting and valuing their volunteers.</t>
  </si>
  <si>
    <r>
      <rPr>
        <sz val="10"/>
        <color indexed="8"/>
        <rFont val="Arial"/>
      </rPr>
      <t xml:space="preserve">Workshops cover:
</t>
    </r>
    <r>
      <rPr>
        <sz val="10"/>
        <color indexed="8"/>
        <rFont val="Arial"/>
      </rPr>
      <t xml:space="preserve">Getting your organisation ready for volunteers
</t>
    </r>
    <r>
      <rPr>
        <sz val="10"/>
        <color indexed="8"/>
        <rFont val="Arial"/>
      </rPr>
      <t xml:space="preserve">Recruiting and welcoming volunteers, and making volunteering accessible to all
</t>
    </r>
    <r>
      <rPr>
        <sz val="10"/>
        <color indexed="8"/>
        <rFont val="Arial"/>
      </rPr>
      <t>Supporting, supervising, valuing and developing volunteers</t>
    </r>
  </si>
  <si>
    <t>Voluntary-sector organisations based in Lincolnshire</t>
  </si>
  <si>
    <t>Volunteer Cornwall</t>
  </si>
  <si>
    <t>Level 3 leadership and management</t>
  </si>
  <si>
    <r>
      <rPr>
        <u val="single"/>
        <sz val="10"/>
        <color indexed="8"/>
        <rFont val="Arial"/>
      </rPr>
      <t>https://www.volunteercornwall.org.uk/ilm</t>
    </r>
  </si>
  <si>
    <t>Certificate accredited by ILM</t>
  </si>
  <si>
    <t>Management skills; practice of skills within own role; leadership capabilities/skills; motivating and engaging teams; managing relationships.</t>
  </si>
  <si>
    <t>4 sessions</t>
  </si>
  <si>
    <t>Those considering a role in volunteer management or already managing volunteers (NB the target group on the detailed information sheet differs from the group outlined on the course summary - the latter does not focus on volunteers)</t>
  </si>
  <si>
    <t>Level 4 leadership and management</t>
  </si>
  <si>
    <r>
      <rPr>
        <u val="single"/>
        <sz val="10"/>
        <color indexed="8"/>
        <rFont val="Arial"/>
      </rPr>
      <t>https://www.volunteercornwall.org.uk/upcomingcourses/level4-ilm-may23</t>
    </r>
  </si>
  <si>
    <t>Accredited by ILM</t>
  </si>
  <si>
    <t>4 days across 2 months</t>
  </si>
  <si>
    <t>Those working or volunteering in the community and voluntary sector</t>
  </si>
  <si>
    <t>Volunteer Scotland</t>
  </si>
  <si>
    <t>Effective leadership in volunteering</t>
  </si>
  <si>
    <r>
      <rPr>
        <u val="single"/>
        <sz val="10"/>
        <color indexed="8"/>
        <rFont val="Arial"/>
      </rPr>
      <t>https://www.volunteerscotland.net/event/effective-leadership-in-volunteering-june</t>
    </r>
  </si>
  <si>
    <t>Certificate and digital badge</t>
  </si>
  <si>
    <t>Managing and leading a volunteer programme and people.</t>
  </si>
  <si>
    <r>
      <rPr>
        <sz val="10"/>
        <color indexed="8"/>
        <rFont val="Arial"/>
      </rPr>
      <t xml:space="preserve">Explain the current context for volunteering in Scotland and its impact for your organisation.
</t>
    </r>
    <r>
      <rPr>
        <sz val="10"/>
        <color indexed="8"/>
        <rFont val="Arial"/>
      </rPr>
      <t xml:space="preserve">Flex your leadership style to effectively direct and support individuals, teams and the task.
</t>
    </r>
    <r>
      <rPr>
        <sz val="10"/>
        <color indexed="8"/>
        <rFont val="Arial"/>
      </rPr>
      <t>Influence key stakeholders to ensure volunteering has support at all levels.</t>
    </r>
  </si>
  <si>
    <t>2 sessions over 2 weeks</t>
  </si>
  <si>
    <t>People with prior experience of leading/managing volunteers and those aspiring to do so (with access to Stirling)</t>
  </si>
  <si>
    <t>Interactive learning bite: inclusion in volunteering</t>
  </si>
  <si>
    <r>
      <rPr>
        <u val="single"/>
        <sz val="10"/>
        <color indexed="8"/>
        <rFont val="Arial"/>
      </rPr>
      <t>https://www.volunteerscotland.net/event/interactive-learning-bite-inclusion-in-volunteering</t>
    </r>
  </si>
  <si>
    <t>Supporting volunteers</t>
  </si>
  <si>
    <r>
      <rPr>
        <u val="single"/>
        <sz val="10"/>
        <color indexed="8"/>
        <rFont val="Arial"/>
      </rPr>
      <t>https://www.volunteerscotland.net/event/supporting-volunteers-june</t>
    </r>
  </si>
  <si>
    <t>Building positive staff and volunteer relations</t>
  </si>
  <si>
    <r>
      <rPr>
        <u val="single"/>
        <sz val="10"/>
        <color indexed="8"/>
        <rFont val="Arial"/>
      </rPr>
      <t>https://www.volunteerscotland.net/event/building-positive-staff-and-volunteer-relations-june</t>
    </r>
  </si>
  <si>
    <t>Developing volunteer practice</t>
  </si>
  <si>
    <r>
      <rPr>
        <u val="single"/>
        <sz val="10"/>
        <color indexed="8"/>
        <rFont val="Arial"/>
      </rPr>
      <t>https://www.volunteerscotland.net/event/developing-volunteer-practice-august</t>
    </r>
  </si>
  <si>
    <t>3 sessions over 6 weeks</t>
  </si>
  <si>
    <t>Volunteer change management</t>
  </si>
  <si>
    <r>
      <rPr>
        <u val="single"/>
        <sz val="10"/>
        <color indexed="8"/>
        <rFont val="Arial"/>
      </rPr>
      <t>https://www.volunteerscotland.net/event/volunteer-change-management-september</t>
    </r>
  </si>
  <si>
    <t>Developing a volunteer strategy</t>
  </si>
  <si>
    <r>
      <rPr>
        <u val="single"/>
        <sz val="10"/>
        <color indexed="8"/>
        <rFont val="Arial"/>
      </rPr>
      <t>https://www.volunteerscotland.net/event/developing-a-volunteer-strategy-september</t>
    </r>
  </si>
  <si>
    <t>Developing a volunteer culture</t>
  </si>
  <si>
    <r>
      <rPr>
        <u val="single"/>
        <sz val="10"/>
        <color indexed="8"/>
        <rFont val="Arial"/>
      </rPr>
      <t>https://www.volunteerscotland.net/event/developing-a-volunteer-culture-september</t>
    </r>
  </si>
  <si>
    <t>Volunteer Support North Surrey</t>
  </si>
  <si>
    <r>
      <rPr>
        <u val="single"/>
        <sz val="10"/>
        <color indexed="8"/>
        <rFont val="Arial"/>
      </rPr>
      <t>https://voluntarysupport.org.uk/event/volunteering-and-the-law-may23/</t>
    </r>
  </si>
  <si>
    <t>Definition of volunteering and volunteers’ rights; difference between contract and an agreement; legal matters; DBS checks; volunteering and benefits; guidelines on expenses; policies and good practice measures.</t>
  </si>
  <si>
    <t>Not stated, but suitable for volunteer managers based in North Surrey</t>
  </si>
  <si>
    <t>Wales Council for Voluntary Action</t>
  </si>
  <si>
    <t>An introduction to good governance</t>
  </si>
  <si>
    <r>
      <rPr>
        <u val="single"/>
        <sz val="10"/>
        <color indexed="8"/>
        <rFont val="Arial"/>
      </rPr>
      <t>https://wcva.cymru/training-events/an-introduction-to-good-governance/</t>
    </r>
  </si>
  <si>
    <t>Introduction to the principles of good governance based on the Charity Governance Code and Charity Commission guidance.</t>
  </si>
  <si>
    <r>
      <rPr>
        <sz val="10"/>
        <color indexed="8"/>
        <rFont val="Arial"/>
      </rPr>
      <t xml:space="preserve">Understand what is meant by ‘good governance’ in a charity context and be able to apply this to your organisation  
</t>
    </r>
    <r>
      <rPr>
        <sz val="10"/>
        <color indexed="8"/>
        <rFont val="Arial"/>
      </rPr>
      <t xml:space="preserve">Understand the difference between governance and management and why this matters  
</t>
    </r>
    <r>
      <rPr>
        <sz val="10"/>
        <color indexed="8"/>
        <rFont val="Arial"/>
      </rPr>
      <t xml:space="preserve">Have increased knowledge of the role and responsibilities of individual trustees  
</t>
    </r>
    <r>
      <rPr>
        <sz val="10"/>
        <color indexed="8"/>
        <rFont val="Arial"/>
      </rPr>
      <t xml:space="preserve">Have increased knowledge of the role of the board (or management committee) as a group  
</t>
    </r>
    <r>
      <rPr>
        <sz val="10"/>
        <color indexed="8"/>
        <rFont val="Arial"/>
      </rPr>
      <t>Have increased awareness of simple steps that can be taken to improve the governance of your charity and where to find more resources  </t>
    </r>
  </si>
  <si>
    <t>Suitable for people new to a charity governance role or who want a refresher</t>
  </si>
  <si>
    <r>
      <rPr>
        <u val="single"/>
        <sz val="10"/>
        <color indexed="8"/>
        <rFont val="Arial"/>
      </rPr>
      <t>https://wcva.cymru/training-events/project-management-english/</t>
    </r>
  </si>
  <si>
    <t>3 sessions over 2 weeks</t>
  </si>
  <si>
    <t>An introduction to data protection for the voluntary sector</t>
  </si>
  <si>
    <r>
      <rPr>
        <u val="single"/>
        <sz val="10"/>
        <color indexed="8"/>
        <rFont val="Arial"/>
      </rPr>
      <t>https://wcva.cymru/training-events/an-introduction-to-data-protection-for-the-voluntary-sector-welsh/</t>
    </r>
  </si>
  <si>
    <t>West Yorkshire Community Accounting Service</t>
  </si>
  <si>
    <t>Financial responsibilities of trustees</t>
  </si>
  <si>
    <r>
      <rPr>
        <u val="single"/>
        <sz val="10"/>
        <color indexed="8"/>
        <rFont val="Arial"/>
      </rPr>
      <t>https://cabad.org.uk/events/wycas-training-financial-responsibilities-of-trustees/</t>
    </r>
  </si>
  <si>
    <t>Provides an overview of financial obligations and other key areas that are essential for trustees.</t>
  </si>
  <si>
    <r>
      <rPr>
        <sz val="10"/>
        <color indexed="8"/>
        <rFont val="Arial"/>
      </rPr>
      <t xml:space="preserve">Clarify the financial responsibilities of trustees and the legal framework underpinning these
</t>
    </r>
    <r>
      <rPr>
        <sz val="10"/>
        <color indexed="8"/>
        <rFont val="Arial"/>
      </rPr>
      <t xml:space="preserve">Explain the tools used to ensure trustees can fulfil these responsibilities
</t>
    </r>
    <r>
      <rPr>
        <sz val="10"/>
        <color indexed="8"/>
        <rFont val="Arial"/>
      </rPr>
      <t xml:space="preserve">Explain what to look for in budgets and management accounts
</t>
    </r>
    <r>
      <rPr>
        <sz val="10"/>
        <color indexed="8"/>
        <rFont val="Arial"/>
      </rPr>
      <t>Explore the issues to address when setting a reserves policy</t>
    </r>
  </si>
  <si>
    <t>New and experienced trustees of third-sector organisations based in West Yorkshire</t>
  </si>
  <si>
    <t>WildTeam</t>
  </si>
  <si>
    <t>Project management for wildlife conservation</t>
  </si>
  <si>
    <r>
      <rPr>
        <u val="single"/>
        <sz val="10"/>
        <color indexed="8"/>
        <rFont val="Arial"/>
      </rPr>
      <t>https://www.wildteam.org.uk/online-training-project-management</t>
    </r>
  </si>
  <si>
    <t>Project management processes, including risks, issues, opportunities and lessons learned, made relevant to any type of conservation project.</t>
  </si>
  <si>
    <r>
      <rPr>
        <sz val="10"/>
        <color indexed="8"/>
        <rFont val="Arial"/>
      </rPr>
      <t xml:space="preserve">Apply principles to maintain high standards of effectiveness and ethics.
</t>
    </r>
    <r>
      <rPr>
        <sz val="10"/>
        <color indexed="8"/>
        <rFont val="Arial"/>
      </rPr>
      <t xml:space="preserve">Define roles to clarify team structure and decision-making.
</t>
    </r>
    <r>
      <rPr>
        <sz val="10"/>
        <color indexed="8"/>
        <rFont val="Arial"/>
      </rPr>
      <t xml:space="preserve">Use phases to manage a project from start to finish.
</t>
    </r>
    <r>
      <rPr>
        <sz val="10"/>
        <color indexed="8"/>
        <rFont val="Arial"/>
      </rPr>
      <t xml:space="preserve">Use control processes to keep the project on track and adapt to changing conditions.
</t>
    </r>
    <r>
      <rPr>
        <sz val="10"/>
        <color indexed="8"/>
        <rFont val="Arial"/>
      </rPr>
      <t>Set up administrative processes to help conduct effective meetings and develop high-quality documents.</t>
    </r>
  </si>
  <si>
    <t>6w</t>
  </si>
  <si>
    <t>Not stated, but would be suitable for current or aspiring project managers working in conservation</t>
  </si>
  <si>
    <t>Project planning for wildlife conservation</t>
  </si>
  <si>
    <r>
      <rPr>
        <u val="single"/>
        <sz val="10"/>
        <color indexed="8"/>
        <rFont val="Arial"/>
      </rPr>
      <t>https://www.wildteam.org.uk/online-training-project-planning</t>
    </r>
  </si>
  <si>
    <t>Monitoring and evaluation for wildlife conservation</t>
  </si>
  <si>
    <r>
      <rPr>
        <u val="single"/>
        <sz val="10"/>
        <color indexed="8"/>
        <rFont val="Arial"/>
      </rPr>
      <t>https://www.wildteam.org.uk/online-training-monitoring-evaluation</t>
    </r>
  </si>
  <si>
    <t>Conservation leadership</t>
  </si>
  <si>
    <r>
      <rPr>
        <u val="single"/>
        <sz val="10"/>
        <color indexed="8"/>
        <rFont val="Arial"/>
      </rPr>
      <t>https://www.wildteam.org.uk/online-training-conservation-leadership</t>
    </r>
  </si>
  <si>
    <t>TBC (course still under development)</t>
  </si>
  <si>
    <t>Wolverhampton College</t>
  </si>
  <si>
    <t>Principles of leadership and management: for social leaders</t>
  </si>
  <si>
    <r>
      <rPr>
        <u val="single"/>
        <sz val="10"/>
        <color indexed="8"/>
        <rFont val="Arial"/>
      </rPr>
      <t>https://www.wolvcoll.ac.uk/employers/principles-of-leadership-and-management-for-social-leaders/</t>
    </r>
  </si>
  <si>
    <t>Diploma accredited by the Chartered Institute of Management</t>
  </si>
  <si>
    <t>Participants will learn how to support and monitor goals, how to provide instructions around objectives, how to direct and guide teams, how to support day-to-day operations, how to plan a project effectively, the roles and responsibilities of managers and skills needed to succeed, and the unique challenges of leading and managing for a social purpose.</t>
  </si>
  <si>
    <t>1 year (part-time)</t>
  </si>
  <si>
    <t>Junior managers, supervisors, first line managers and leaders working for a social purpose (e.g. charity, social enterprise or community organisation)</t>
  </si>
  <si>
    <t>Yes We Can</t>
  </si>
  <si>
    <t>Leader and manager as coach</t>
  </si>
  <si>
    <r>
      <rPr>
        <u val="single"/>
        <sz val="10"/>
        <color indexed="8"/>
        <rFont val="Arial"/>
      </rPr>
      <t>https://www.vonne.org.uk/events/leader-and-manager-coach-june-2023-0</t>
    </r>
  </si>
  <si>
    <t>A training programme for leaders and managers to develop coaching skills using coaching models to drive high performance through developing accountability and responsibility in individuals and teams.</t>
  </si>
  <si>
    <t>Social leaders (with access to Newcastle)</t>
  </si>
  <si>
    <t>Lead and manage: best self, great teams, amazing together</t>
  </si>
  <si>
    <r>
      <rPr>
        <u val="single"/>
        <sz val="10"/>
        <color indexed="8"/>
        <rFont val="Arial"/>
      </rPr>
      <t>https://www.yeswecan.community/events/leadmanagespring2023</t>
    </r>
  </si>
  <si>
    <t>Starting well (e.g. connecting and forming the learning group), best self (e.g. self-awareness and emotional intelligence), great teams (e.g. creating a shared purpose and direction), amazing together (e.g. relationships and why they matter), ending well (e.g. making plans).</t>
  </si>
  <si>
    <r>
      <rPr>
        <sz val="10"/>
        <color indexed="8"/>
        <rFont val="Arial"/>
      </rPr>
      <t xml:space="preserve">By the end of the course, participants will:
</t>
    </r>
    <r>
      <rPr>
        <sz val="10"/>
        <color indexed="8"/>
        <rFont val="Arial"/>
      </rPr>
      <t xml:space="preserve">have a solid grounding in leadership ideas, skills and knowledge
</t>
    </r>
    <r>
      <rPr>
        <sz val="10"/>
        <color indexed="8"/>
        <rFont val="Arial"/>
      </rPr>
      <t xml:space="preserve">understand themselves much better
</t>
    </r>
    <r>
      <rPr>
        <sz val="10"/>
        <color indexed="8"/>
        <rFont val="Arial"/>
      </rPr>
      <t xml:space="preserve"> have been able to explore their workplace dilemmas 
</t>
    </r>
    <r>
      <rPr>
        <sz val="10"/>
        <color indexed="8"/>
        <rFont val="Arial"/>
      </rPr>
      <t xml:space="preserve">developed relationships with fellow social leaders 
</t>
    </r>
    <r>
      <rPr>
        <sz val="10"/>
        <color indexed="8"/>
        <rFont val="Arial"/>
      </rPr>
      <t>have a personal development plan to steer their future learning and development journey</t>
    </r>
  </si>
  <si>
    <t>6 sessions</t>
  </si>
</sst>
</file>

<file path=xl/styles.xml><?xml version="1.0" encoding="utf-8"?>
<styleSheet xmlns="http://schemas.openxmlformats.org/spreadsheetml/2006/main">
  <numFmts count="6">
    <numFmt numFmtId="0" formatCode="General"/>
    <numFmt numFmtId="59" formatCode="0.0%"/>
    <numFmt numFmtId="60" formatCode="[$£-809]0.00"/>
    <numFmt numFmtId="61" formatCode="[$£-809]0"/>
    <numFmt numFmtId="62" formatCode="[h]&quot;h&quot;"/>
    <numFmt numFmtId="63" formatCode="[$£-809]#,##0.00"/>
  </numFmts>
  <fonts count="12">
    <font>
      <sz val="11"/>
      <color indexed="8"/>
      <name val="Alegreya Sans"/>
    </font>
    <font>
      <sz val="12"/>
      <color indexed="8"/>
      <name val="Helvetica Neue"/>
    </font>
    <font>
      <sz val="13"/>
      <color indexed="8"/>
      <name val="Alegreya Sans SC"/>
    </font>
    <font>
      <b val="1"/>
      <sz val="10"/>
      <color indexed="9"/>
      <name val="Arial"/>
    </font>
    <font>
      <sz val="10"/>
      <color indexed="8"/>
      <name val="Arial"/>
    </font>
    <font>
      <sz val="10"/>
      <color indexed="9"/>
      <name val="Arial"/>
    </font>
    <font>
      <sz val="12"/>
      <color indexed="9"/>
      <name val="Alegreya Sans SC"/>
    </font>
    <font>
      <u val="single"/>
      <sz val="10"/>
      <color indexed="8"/>
      <name val="Arial"/>
    </font>
    <font>
      <sz val="11"/>
      <color indexed="8"/>
      <name val="Helvetica Neue"/>
    </font>
    <font>
      <sz val="10"/>
      <color indexed="18"/>
      <name val="Arial"/>
    </font>
    <font>
      <sz val="10"/>
      <color indexed="19"/>
      <name val="Arial"/>
    </font>
    <font>
      <sz val="10"/>
      <color indexed="20"/>
      <name val="Arial"/>
    </font>
  </fonts>
  <fills count="8">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
    <border>
      <left/>
      <right/>
      <top/>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4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3" fillId="2" borderId="1" applyNumberFormat="0" applyFont="1" applyFill="1" applyBorder="1" applyAlignment="1" applyProtection="0">
      <alignment vertical="center" wrapText="1"/>
    </xf>
    <xf numFmtId="49" fontId="3" fillId="2" borderId="1" applyNumberFormat="1" applyFont="1" applyFill="1" applyBorder="1" applyAlignment="1" applyProtection="0">
      <alignment vertical="center" wrapText="1"/>
    </xf>
    <xf numFmtId="0" fontId="3" fillId="3" borderId="1" applyNumberFormat="0" applyFont="1" applyFill="1" applyBorder="1" applyAlignment="1" applyProtection="0">
      <alignment vertical="center" wrapText="1"/>
    </xf>
    <xf numFmtId="49" fontId="3" fillId="2" borderId="1" applyNumberFormat="1" applyFont="1" applyFill="1" applyBorder="1" applyAlignment="1" applyProtection="0">
      <alignment horizontal="left" vertical="center" wrapText="1"/>
    </xf>
    <xf numFmtId="0" fontId="4" fillId="2" borderId="1" applyNumberFormat="0" applyFont="1" applyFill="1" applyBorder="1" applyAlignment="1" applyProtection="0">
      <alignment vertical="top" wrapText="1"/>
    </xf>
    <xf numFmtId="59" fontId="4" fillId="2" borderId="1" applyNumberFormat="1" applyFont="1" applyFill="1" applyBorder="1" applyAlignment="1" applyProtection="0">
      <alignment vertical="top" wrapText="1"/>
    </xf>
    <xf numFmtId="59" fontId="4" fillId="3" borderId="1" applyNumberFormat="1" applyFont="1" applyFill="1" applyBorder="1" applyAlignment="1" applyProtection="0">
      <alignment vertical="top" wrapText="1"/>
    </xf>
    <xf numFmtId="49" fontId="5" fillId="4" borderId="1" applyNumberFormat="1" applyFont="1" applyFill="1" applyBorder="1" applyAlignment="1" applyProtection="0">
      <alignment horizontal="left" vertical="center" wrapText="1"/>
    </xf>
    <xf numFmtId="0" fontId="4" fillId="5" borderId="1" applyNumberFormat="1" applyFont="1" applyFill="1" applyBorder="1" applyAlignment="1" applyProtection="0">
      <alignment vertical="top" wrapText="1"/>
    </xf>
    <xf numFmtId="0" fontId="4" fillId="3" borderId="1" applyNumberFormat="0" applyFont="1" applyFill="1" applyBorder="1" applyAlignment="1" applyProtection="0">
      <alignment vertical="top" wrapText="1"/>
    </xf>
    <xf numFmtId="59" fontId="4" fillId="5" borderId="1" applyNumberFormat="1" applyFont="1" applyFill="1" applyBorder="1" applyAlignment="1" applyProtection="0">
      <alignment vertical="top" wrapText="1"/>
    </xf>
    <xf numFmtId="60" fontId="4" fillId="5" borderId="1" applyNumberFormat="1" applyFont="1" applyFill="1" applyBorder="1" applyAlignment="1" applyProtection="0">
      <alignment vertical="top" wrapText="1"/>
    </xf>
    <xf numFmtId="61" fontId="4" fillId="5" borderId="1" applyNumberFormat="1" applyFont="1" applyFill="1" applyBorder="1" applyAlignment="1" applyProtection="0">
      <alignment vertical="top" wrapText="1"/>
    </xf>
    <xf numFmtId="0" fontId="4" fillId="2" borderId="1" applyNumberFormat="1" applyFont="1" applyFill="1" applyBorder="1" applyAlignment="1" applyProtection="0">
      <alignment vertical="top" wrapText="1"/>
    </xf>
    <xf numFmtId="62" fontId="4" fillId="5" borderId="1" applyNumberFormat="1" applyFont="1" applyFill="1" applyBorder="1" applyAlignment="1" applyProtection="0">
      <alignment vertical="top" wrapText="1"/>
    </xf>
    <xf numFmtId="9" fontId="4" fillId="5" borderId="1" applyNumberFormat="1" applyFont="1" applyFill="1" applyBorder="1" applyAlignment="1" applyProtection="0">
      <alignment vertical="top" wrapText="1"/>
    </xf>
    <xf numFmtId="9" fontId="4" fillId="3" borderId="1" applyNumberFormat="1" applyFont="1" applyFill="1" applyBorder="1" applyAlignment="1" applyProtection="0">
      <alignment vertical="top" wrapText="1"/>
    </xf>
    <xf numFmtId="0" fontId="5" fillId="3" borderId="1" applyNumberFormat="0" applyFont="1" applyFill="1" applyBorder="1" applyAlignment="1" applyProtection="0">
      <alignment horizontal="left" vertical="center" wrapText="1"/>
    </xf>
    <xf numFmtId="0" fontId="0" applyNumberFormat="1" applyFont="1" applyFill="0" applyBorder="0" applyAlignment="1" applyProtection="0">
      <alignment vertical="top" wrapText="1"/>
    </xf>
    <xf numFmtId="0" fontId="6" fillId="6" borderId="1" applyNumberFormat="0" applyFont="1" applyFill="1" applyBorder="1" applyAlignment="1" applyProtection="0">
      <alignment vertical="center" wrapText="1"/>
    </xf>
    <xf numFmtId="62" fontId="3" fillId="2" borderId="1" applyNumberFormat="1" applyFont="1" applyFill="1" applyBorder="1" applyAlignment="1" applyProtection="0">
      <alignment vertical="center" wrapText="1"/>
    </xf>
    <xf numFmtId="49" fontId="3" fillId="2" borderId="1" applyNumberFormat="1" applyFont="1" applyFill="1" applyBorder="1" applyAlignment="1" applyProtection="0">
      <alignment horizontal="right" vertical="center" wrapText="1"/>
    </xf>
    <xf numFmtId="49" fontId="3" fillId="3" borderId="1" applyNumberFormat="1" applyFont="1" applyFill="1" applyBorder="1" applyAlignment="1" applyProtection="0">
      <alignment vertical="center" wrapText="1"/>
    </xf>
    <xf numFmtId="49" fontId="6" fillId="6" borderId="1" applyNumberFormat="1" applyFont="1" applyFill="1" applyBorder="1" applyAlignment="1" applyProtection="0">
      <alignment vertical="center" wrapText="1"/>
    </xf>
    <xf numFmtId="0" fontId="0" fillId="5" borderId="1" applyNumberFormat="0" applyFont="1" applyFill="1" applyBorder="1" applyAlignment="1" applyProtection="0">
      <alignment vertical="top" wrapText="1"/>
    </xf>
    <xf numFmtId="49" fontId="3" fillId="4" borderId="1" applyNumberFormat="1" applyFont="1" applyFill="1" applyBorder="1" applyAlignment="1" applyProtection="0">
      <alignment horizontal="left" vertical="center" wrapText="1"/>
    </xf>
    <xf numFmtId="49" fontId="4" fillId="5" borderId="1" applyNumberFormat="1" applyFont="1" applyFill="1" applyBorder="1" applyAlignment="1" applyProtection="0">
      <alignment vertical="top" wrapText="1"/>
    </xf>
    <xf numFmtId="49" fontId="4" fillId="7" borderId="1" applyNumberFormat="1" applyFont="1" applyFill="1" applyBorder="1" applyAlignment="1" applyProtection="0">
      <alignment vertical="top" wrapText="1"/>
    </xf>
    <xf numFmtId="0" fontId="4" fillId="5" borderId="1" applyNumberFormat="0" applyFont="1" applyFill="1" applyBorder="1" applyAlignment="1" applyProtection="0">
      <alignment horizontal="center" vertical="center" wrapText="1"/>
    </xf>
    <xf numFmtId="49" fontId="4" fillId="5" borderId="1" applyNumberFormat="1" applyFont="1" applyFill="1" applyBorder="1" applyAlignment="1" applyProtection="0">
      <alignment horizontal="center" vertical="center" wrapText="1"/>
    </xf>
    <xf numFmtId="49" fontId="4" fillId="7" borderId="1" applyNumberFormat="1" applyFont="1" applyFill="1" applyBorder="1" applyAlignment="1" applyProtection="0">
      <alignment horizontal="right" vertical="top" wrapText="1"/>
    </xf>
    <xf numFmtId="61" fontId="4" fillId="7" borderId="1" applyNumberFormat="1" applyFont="1" applyFill="1" applyBorder="1" applyAlignment="1" applyProtection="0">
      <alignment horizontal="right" vertical="top" wrapText="1"/>
    </xf>
    <xf numFmtId="0" fontId="4" fillId="5" borderId="1" applyNumberFormat="0" applyFont="1" applyFill="1" applyBorder="1" applyAlignment="1" applyProtection="0">
      <alignment vertical="top" wrapText="1"/>
    </xf>
    <xf numFmtId="63" fontId="4" fillId="5" borderId="1" applyNumberFormat="1" applyFont="1" applyFill="1" applyBorder="1" applyAlignment="1" applyProtection="0">
      <alignment vertical="top" wrapText="1"/>
    </xf>
    <xf numFmtId="49" fontId="4" fillId="3" borderId="1" applyNumberFormat="1" applyFont="1" applyFill="1" applyBorder="1" applyAlignment="1" applyProtection="0">
      <alignment vertical="top" wrapText="1"/>
    </xf>
    <xf numFmtId="49" fontId="9" fillId="5" borderId="1" applyNumberFormat="1" applyFont="1" applyFill="1" applyBorder="1" applyAlignment="1" applyProtection="0">
      <alignment horizontal="left" vertical="top" wrapText="1" readingOrder="1"/>
    </xf>
    <xf numFmtId="49" fontId="4" fillId="5" borderId="1" applyNumberFormat="1" applyFont="1" applyFill="1" applyBorder="1" applyAlignment="1" applyProtection="0">
      <alignment vertical="top"/>
    </xf>
    <xf numFmtId="49" fontId="11" fillId="5" borderId="1" applyNumberFormat="1" applyFont="1" applyFill="1" applyBorder="1" applyAlignment="1" applyProtection="0">
      <alignment vertical="top" wrapText="1" readingOrder="1"/>
    </xf>
  </cellXfs>
  <cellStyles count="1">
    <cellStyle name="Normal" xfId="0" builtinId="0"/>
  </cellStyles>
  <dxfs count="2">
    <dxf>
      <font>
        <color rgb="ff000000"/>
      </font>
      <fill>
        <patternFill patternType="solid">
          <fgColor indexed="15"/>
          <bgColor indexed="16"/>
        </patternFill>
      </fill>
    </dxf>
    <dxf>
      <font>
        <color rgb="ffe9eaec"/>
      </font>
      <fill>
        <patternFill patternType="solid">
          <fgColor indexed="15"/>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261252"/>
      <rgbColor rgb="ff623093"/>
      <rgbColor rgb="ffe9eaec"/>
      <rgbColor rgb="ff22293c"/>
      <rgbColor rgb="ffd0d2d5"/>
      <rgbColor rgb="00000000"/>
      <rgbColor rgb="fff2db5d"/>
      <rgbColor rgb="ff4fb1d1"/>
      <rgbColor rgb="ff6f7287"/>
      <rgbColor rgb="ff212529"/>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ypatia Sans Pro"/>
        <a:ea typeface="Hypatia Sans Pro"/>
        <a:cs typeface="Hypatia Sans Pro"/>
      </a:majorFont>
      <a:minorFont>
        <a:latin typeface="Hypatia Sans Pro"/>
        <a:ea typeface="Hypatia Sans Pro"/>
        <a:cs typeface="Hypatia Sans Pro"/>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a:ea typeface="Helvetica Neue"/>
            <a:cs typeface="Helvetica Neue"/>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1200"/>
          </a:spcBef>
          <a:spcAft>
            <a:spcPts val="0"/>
          </a:spcAft>
          <a:buClrTx/>
          <a:buSzTx/>
          <a:buFontTx/>
          <a:buNone/>
          <a:defRPr b="0" baseline="0" cap="none" i="0" spc="0" strike="noStrike" sz="1100" u="none" kumimoji="0" normalizeH="0">
            <a:ln>
              <a:noFill/>
            </a:ln>
            <a:solidFill>
              <a:srgbClr val="000000"/>
            </a:solidFill>
            <a:effectLst/>
            <a:uFillTx/>
            <a:latin typeface="Alegreya Sans"/>
            <a:ea typeface="Alegreya Sans"/>
            <a:cs typeface="Alegreya Sans"/>
            <a:sym typeface="Alegreya Sans"/>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eventbrite.co.uk/e/how-do-you-set-your-charity-up-for-success-tickets-631347847407" TargetMode="External"/><Relationship Id="rId2" Type="http://schemas.openxmlformats.org/officeDocument/2006/relationships/hyperlink" Target="https://actionplanning.co.uk/application/files/6616/6454/9869/Introduction_to_Line_Management_for_AP_website.pdf" TargetMode="External"/><Relationship Id="rId3" Type="http://schemas.openxmlformats.org/officeDocument/2006/relationships/hyperlink" Target="https://actionplanning.co.uk/application/files/2116/6454/9869/Effective_Delegation_Skills_for_AP_website.pdf" TargetMode="External"/><Relationship Id="rId4" Type="http://schemas.openxmlformats.org/officeDocument/2006/relationships/hyperlink" Target="https://actionplanning.co.uk/application/files/4716/6454/9871/Recruitment_Skills_for_AP_website.pdf" TargetMode="External"/><Relationship Id="rId5" Type="http://schemas.openxmlformats.org/officeDocument/2006/relationships/hyperlink" Target="https://actionplanning.co.uk/application/files/1516/6454/9870/Managing_Disciplinary_Issues_in_the_Workplace_for_AP_website.pdf" TargetMode="External"/><Relationship Id="rId6" Type="http://schemas.openxmlformats.org/officeDocument/2006/relationships/hyperlink" Target="https://actionplanning.co.uk/application/files/9316/6454/9870/Managing_Underperformance_in_the_Workplace_for_AP_website.pdf" TargetMode="External"/><Relationship Id="rId7" Type="http://schemas.openxmlformats.org/officeDocument/2006/relationships/hyperlink" Target="https://actionplanning.co.uk/application/files/3416/6454/9868/Bullying_and_Harrassment_in_the_Workplace_for_AP_website.pdf" TargetMode="External"/><Relationship Id="rId8" Type="http://schemas.openxmlformats.org/officeDocument/2006/relationships/hyperlink" Target="https://actionplanning.co.uk/application/files/6716/6454/9870/Menopause_Awareness_for_Managers_for_AP_website.pdf" TargetMode="External"/><Relationship Id="rId9" Type="http://schemas.openxmlformats.org/officeDocument/2006/relationships/hyperlink" Target="https://www.active-together.org/events/2023/06/club-matters-webinar-financial-management-share-and-learn-community-of-practice" TargetMode="External"/><Relationship Id="rId10" Type="http://schemas.openxmlformats.org/officeDocument/2006/relationships/hyperlink" Target="https://www.associationofchairs.org.uk/events/chairing-essentials-building-the-board-you-want-7/" TargetMode="External"/><Relationship Id="rId11" Type="http://schemas.openxmlformats.org/officeDocument/2006/relationships/hyperlink" Target="https://www.associationofchairs.org.uk/events/an-introduction-to-the-chairs-role-on-finance/" TargetMode="External"/><Relationship Id="rId12" Type="http://schemas.openxmlformats.org/officeDocument/2006/relationships/hyperlink" Target="https://www.associationofchairs.org.uk/events/new-chairs-briefing-an-online-workshop-11/" TargetMode="External"/><Relationship Id="rId13" Type="http://schemas.openxmlformats.org/officeDocument/2006/relationships/hyperlink" Target="https://www.associationofchairs.org.uk/events/the-chairs-role-in-leading-through-financial-uncertainty/" TargetMode="External"/><Relationship Id="rId14" Type="http://schemas.openxmlformats.org/officeDocument/2006/relationships/hyperlink" Target="https://www.associationofchairs.org.uk/events/chairing-plus-working-with-your-chief-executive-6/" TargetMode="External"/><Relationship Id="rId15" Type="http://schemas.openxmlformats.org/officeDocument/2006/relationships/hyperlink" Target="https://www.associationofchairs.org.uk/events/debra-allcock-tyler-chairing-mishaps-and-how-to-avoid-them/" TargetMode="External"/><Relationship Id="rId16" Type="http://schemas.openxmlformats.org/officeDocument/2006/relationships/hyperlink" Target="https://www.associationofchairs.org.uk/events/chairing-essentials-dynamic-and-productive-meetings-8/" TargetMode="External"/><Relationship Id="rId17" Type="http://schemas.openxmlformats.org/officeDocument/2006/relationships/hyperlink" Target="https://www.associationofchairs.org.uk/events/chairing-essentials-chairing-with-confidence-8/" TargetMode="External"/><Relationship Id="rId18" Type="http://schemas.openxmlformats.org/officeDocument/2006/relationships/hyperlink" Target="https://www.acevo.org.uk/support/mentoring/being-a-peer-mentor/online-mentoring-training/" TargetMode="External"/><Relationship Id="rId19" Type="http://schemas.openxmlformats.org/officeDocument/2006/relationships/hyperlink" Target="https://acevocommunity.force.com/s/community-event?id=a3a3z0000058tcRAAQ" TargetMode="External"/><Relationship Id="rId20" Type="http://schemas.openxmlformats.org/officeDocument/2006/relationships/hyperlink" Target="https://acevocommunity.force.com/s/community-event?id=a3a3z0000058tHBAAY" TargetMode="External"/><Relationship Id="rId21" Type="http://schemas.openxmlformats.org/officeDocument/2006/relationships/hyperlink" Target="https://acevocommunity.force.com/s/community-event?id=a3a3z0000058tH6AAI" TargetMode="External"/><Relationship Id="rId22" Type="http://schemas.openxmlformats.org/officeDocument/2006/relationships/hyperlink" Target="https://acevocommunity.force.com/s/community-event?id=a3a3z0000058tH1AAI" TargetMode="External"/><Relationship Id="rId23" Type="http://schemas.openxmlformats.org/officeDocument/2006/relationships/hyperlink" Target="https://www.eventbrite.co.uk/e/managing-the-performance-of-your-employees-tickets-635405413697" TargetMode="External"/><Relationship Id="rId24" Type="http://schemas.openxmlformats.org/officeDocument/2006/relationships/hyperlink" Target="https://www.bayes.city.ac.uk/faculties-and-research/centres/cce/professional-development-programmes/new-chief-executives" TargetMode="External"/><Relationship Id="rId25" Type="http://schemas.openxmlformats.org/officeDocument/2006/relationships/hyperlink" Target="https://www.bayes.city.ac.uk/faculties-and-research/centres/cce/professional-development-programmes/aspiring-chief-executives" TargetMode="External"/><Relationship Id="rId26" Type="http://schemas.openxmlformats.org/officeDocument/2006/relationships/hyperlink" Target="https://www.bayes.city.ac.uk/faculties-and-research/centres/cce/professional-development-programmes/outstanding-leadership" TargetMode="External"/><Relationship Id="rId27" Type="http://schemas.openxmlformats.org/officeDocument/2006/relationships/hyperlink" Target="https://www.bayes.city.ac.uk/faculties-and-research/centres/cce/professional-development-programmes/financial-leadership" TargetMode="External"/><Relationship Id="rId28" Type="http://schemas.openxmlformats.org/officeDocument/2006/relationships/hyperlink" Target="https://www.bayes.city.ac.uk/faculties-and-research/centres/cce/professional-development-programmes/re-imagining-organisations-financial-sustainability" TargetMode="External"/><Relationship Id="rId29" Type="http://schemas.openxmlformats.org/officeDocument/2006/relationships/hyperlink" Target="https://www.bayes.city.ac.uk/faculties-and-research/centres/cce/professional-development-programmes/leading-edge" TargetMode="External"/><Relationship Id="rId30" Type="http://schemas.openxmlformats.org/officeDocument/2006/relationships/hyperlink" Target="https://bhp.co.uk/news-events/events/charity-trustee-training-programme-2/" TargetMode="External"/><Relationship Id="rId31" Type="http://schemas.openxmlformats.org/officeDocument/2006/relationships/hyperlink" Target="https://www.eventbrite.co.uk/e/data-protection-and-gdpr-for-the-third-sector-and-smes-registration-617681551147" TargetMode="External"/><Relationship Id="rId32" Type="http://schemas.openxmlformats.org/officeDocument/2006/relationships/hyperlink" Target="https://www.eventbrite.co.uk/e/safeguarding-adults-at-risk-for-managers-registration-626199398257" TargetMode="External"/><Relationship Id="rId33" Type="http://schemas.openxmlformats.org/officeDocument/2006/relationships/hyperlink" Target="https://www.eventbrite.co.uk/e/mental-health-in-the-workplace-registration-639316642287" TargetMode="External"/><Relationship Id="rId34" Type="http://schemas.openxmlformats.org/officeDocument/2006/relationships/hyperlink" Target="https://www.eventbrite.co.uk/e/volunteer-management-and-the-law-training-registration-589848832737" TargetMode="External"/><Relationship Id="rId35" Type="http://schemas.openxmlformats.org/officeDocument/2006/relationships/hyperlink" Target="https://www.eventbrite.co.uk/e/bavo-bitesize-trustee-recruitment-induction-tickets-641159554487" TargetMode="External"/><Relationship Id="rId36" Type="http://schemas.openxmlformats.org/officeDocument/2006/relationships/hyperlink" Target="https://www.eventbrite.co.uk/e/charity-trustees-role-and-responsibilities-a-refresher-tickets-607441262167" TargetMode="External"/><Relationship Id="rId37" Type="http://schemas.openxmlformats.org/officeDocument/2006/relationships/hyperlink" Target="https://www.eventbrite.co.uk/e/the-essential-trustee-tickets-634077572087" TargetMode="External"/><Relationship Id="rId38" Type="http://schemas.openxmlformats.org/officeDocument/2006/relationships/hyperlink" Target="https://www.cambridgecvs.org.uk/training-events/view/181" TargetMode="External"/><Relationship Id="rId39" Type="http://schemas.openxmlformats.org/officeDocument/2006/relationships/hyperlink" Target="https://www.cambridgecvs.org.uk/training-events/view/379" TargetMode="External"/><Relationship Id="rId40" Type="http://schemas.openxmlformats.org/officeDocument/2006/relationships/hyperlink" Target="https://www.eventbrite.co.uk/e/c3sc-trustees-network-event-employment-law-governance-tickets-640619308597?aff=ebdsoporgprofile" TargetMode="External"/><Relationship Id="rId41" Type="http://schemas.openxmlformats.org/officeDocument/2006/relationships/hyperlink" Target="https://cfg.org.uk/events_and_training/tradingsubs23" TargetMode="External"/><Relationship Id="rId42" Type="http://schemas.openxmlformats.org/officeDocument/2006/relationships/hyperlink" Target="https://cfg.org.uk/events_and_training/reserves--defining-their-purpose-within-an-organisation" TargetMode="External"/><Relationship Id="rId43" Type="http://schemas.openxmlformats.org/officeDocument/2006/relationships/hyperlink" Target="https://cfg.org.uk/events_and_training/fcfjune23" TargetMode="External"/><Relationship Id="rId44" Type="http://schemas.openxmlformats.org/officeDocument/2006/relationships/hyperlink" Target="https://cfg.org.uk/events_and_training/foundationjune23" TargetMode="External"/><Relationship Id="rId45" Type="http://schemas.openxmlformats.org/officeDocument/2006/relationships/hyperlink" Target="https://cfg.org.uk/events_and_training/acfjuly23" TargetMode="External"/><Relationship Id="rId46" Type="http://schemas.openxmlformats.org/officeDocument/2006/relationships/hyperlink" Target="https://cfg.org.uk/events_and_training/ffnfmoct23" TargetMode="External"/><Relationship Id="rId47" Type="http://schemas.openxmlformats.org/officeDocument/2006/relationships/hyperlink" Target="https://cfg.org.uk/events_and_training/advancednovt23" TargetMode="External"/><Relationship Id="rId48" Type="http://schemas.openxmlformats.org/officeDocument/2006/relationships/hyperlink" Target="https://www.charitytimes.com/ct/webinars.php" TargetMode="External"/><Relationship Id="rId49" Type="http://schemas.openxmlformats.org/officeDocument/2006/relationships/hyperlink" Target="https://www.charitytimes.com/ct/webinars.php" TargetMode="External"/><Relationship Id="rId50" Type="http://schemas.openxmlformats.org/officeDocument/2006/relationships/hyperlink" Target="https://www.charitycomms.org.uk/events/internal-comms-network-june-2023" TargetMode="External"/><Relationship Id="rId51" Type="http://schemas.openxmlformats.org/officeDocument/2006/relationships/hyperlink" Target="https://www.charitycomms.org.uk/events/seminar-june-2023" TargetMode="External"/><Relationship Id="rId52" Type="http://schemas.openxmlformats.org/officeDocument/2006/relationships/hyperlink" Target="https://www.cgi.org.uk/professional-development/training/virtual-training-courses/essential-charity-governance" TargetMode="External"/><Relationship Id="rId53" Type="http://schemas.openxmlformats.org/officeDocument/2006/relationships/hyperlink" Target="https://www.cgi.org.uk/professional-development/training/virtual-training-courses/the-role-of-the-charity-secretary" TargetMode="External"/><Relationship Id="rId54" Type="http://schemas.openxmlformats.org/officeDocument/2006/relationships/hyperlink" Target="https://ciof.org.uk/events-and-training/training/2023/future-leaders-programme-(june-december-2023)" TargetMode="External"/><Relationship Id="rId55" Type="http://schemas.openxmlformats.org/officeDocument/2006/relationships/hyperlink" Target="https://ciof.org.uk/career-development/training/leadership-programmes/influence-and-impact" TargetMode="External"/><Relationship Id="rId56" Type="http://schemas.openxmlformats.org/officeDocument/2006/relationships/hyperlink" Target="https://ciof.org.uk/events-and-training/training/2023/major-donor-fundraising-planning-strategy-(man-(1)" TargetMode="External"/><Relationship Id="rId57" Type="http://schemas.openxmlformats.org/officeDocument/2006/relationships/hyperlink" Target="https://ciof.org.uk/events-and-training/training/2022/managing-your-community-fundraising-programme-(1)" TargetMode="External"/><Relationship Id="rId58" Type="http://schemas.openxmlformats.org/officeDocument/2006/relationships/hyperlink" Target="https://ciof.org.uk/events-and-training/training/2023/managing-your-trust-fundraising-programme-stra-(2)" TargetMode="External"/><Relationship Id="rId59" Type="http://schemas.openxmlformats.org/officeDocument/2006/relationships/hyperlink" Target="http://ciof.org.uk/events-and-training/training/2023/legacy-strategy-" TargetMode="External"/><Relationship Id="rId60" Type="http://schemas.openxmlformats.org/officeDocument/2006/relationships/hyperlink" Target="https://ciof.org.uk/events-and-training/training/2023/corporate-fundraising-management-june-23" TargetMode="External"/><Relationship Id="rId61" Type="http://schemas.openxmlformats.org/officeDocument/2006/relationships/hyperlink" Target="https://ciof.org.uk/events-and-training/training/2023/events-fundraising-strategy-planning-(manageme-(2)" TargetMode="External"/><Relationship Id="rId62" Type="http://schemas.openxmlformats.org/officeDocument/2006/relationships/hyperlink" Target="https://ciof.org.uk/events-and-training/training/2023/storytelling-masterclass-for-fundraising-copywrite" TargetMode="External"/><Relationship Id="rId63" Type="http://schemas.openxmlformats.org/officeDocument/2006/relationships/hyperlink" Target="https://ciof.org.uk/events-and-training/training/2023/leading-stewardship-with-carol-akiwumi-" TargetMode="External"/><Relationship Id="rId64" Type="http://schemas.openxmlformats.org/officeDocument/2006/relationships/hyperlink" Target="https://ciof.org.uk/events-and-training/training/2023/canxx-effective-remote-management-and-leadership-" TargetMode="External"/><Relationship Id="rId65" Type="http://schemas.openxmlformats.org/officeDocument/2006/relationships/hyperlink" Target="https://ciof.org.uk/events-and-training/training/2023/reforecast-your-fundraising-strategy-sep-2023" TargetMode="External"/><Relationship Id="rId66" Type="http://schemas.openxmlformats.org/officeDocument/2006/relationships/hyperlink" Target="https://ciof.org.uk/events-and-training/training/2023/developing-a-fundraising-strategy-(24-25-oct-23)" TargetMode="External"/><Relationship Id="rId67" Type="http://schemas.openxmlformats.org/officeDocument/2006/relationships/hyperlink" Target="https://www.eventbrite.co.uk/e/trustee-boards-that-work-tickets-564811936707" TargetMode="External"/><Relationship Id="rId68" Type="http://schemas.openxmlformats.org/officeDocument/2006/relationships/hyperlink" Target="https://cinnamonconnect.co.uk/event/equality-and-diversity/" TargetMode="External"/><Relationship Id="rId69" Type="http://schemas.openxmlformats.org/officeDocument/2006/relationships/hyperlink" Target="https://www.eventbrite.co.uk/e/speaking-in-public-tickets-604940712957" TargetMode="External"/><Relationship Id="rId70" Type="http://schemas.openxmlformats.org/officeDocument/2006/relationships/hyperlink" Target="https://www.eventbrite.co.uk/e/effective-support-and-supervision-of-staff-tickets-616369165767" TargetMode="External"/><Relationship Id="rId71" Type="http://schemas.openxmlformats.org/officeDocument/2006/relationships/hyperlink" Target="https://www.eventbrite.co.uk/e/managing-difficult-situations-tickets-615521821337" TargetMode="External"/><Relationship Id="rId72" Type="http://schemas.openxmlformats.org/officeDocument/2006/relationships/hyperlink" Target="https://www.eventbrite.co.uk/e/bullying-harassment-in-the-workplace-tickets-203110808897" TargetMode="External"/><Relationship Id="rId73" Type="http://schemas.openxmlformats.org/officeDocument/2006/relationships/hyperlink" Target="https://www.eventbrite.co.uk/e/managing-health-safety-tickets-608341354367" TargetMode="External"/><Relationship Id="rId74" Type="http://schemas.openxmlformats.org/officeDocument/2006/relationships/hyperlink" Target="https://www.eventbrite.co.uk/e/conflict-de-escalation-and-resolution-tickets-608344022347" TargetMode="External"/><Relationship Id="rId75" Type="http://schemas.openxmlformats.org/officeDocument/2006/relationships/hyperlink" Target="https://www.civilsociety.co.uk/training/data-protection-training-for-charities-may-2023.html" TargetMode="External"/><Relationship Id="rId76" Type="http://schemas.openxmlformats.org/officeDocument/2006/relationships/hyperlink" Target="https://www.civilsociety.co.uk/training/risk-management-for-trustees-june-2023.html" TargetMode="External"/><Relationship Id="rId77" Type="http://schemas.openxmlformats.org/officeDocument/2006/relationships/hyperlink" Target="https://www.civilsociety.co.uk/training/the-art-of-being-an-effective-chair-june-2023.html" TargetMode="External"/><Relationship Id="rId78" Type="http://schemas.openxmlformats.org/officeDocument/2006/relationships/hyperlink" Target="https://www.civilsociety.co.uk/events/essential-employment-law-for-charity-leadership-may-2023.html" TargetMode="External"/><Relationship Id="rId79" Type="http://schemas.openxmlformats.org/officeDocument/2006/relationships/hyperlink" Target="https://www.civilsociety.co.uk/training/understanding-governance-stage-1-the-trustee-role-june-2023.html" TargetMode="External"/><Relationship Id="rId80" Type="http://schemas.openxmlformats.org/officeDocument/2006/relationships/hyperlink" Target="https://www.civilsociety.co.uk/training/understanding-governance-stage-2-governance-in-practice-june-2023.html" TargetMode="External"/><Relationship Id="rId81" Type="http://schemas.openxmlformats.org/officeDocument/2006/relationships/hyperlink" Target="https://www.civilsociety.co.uk/training/best-practice-reporting.html" TargetMode="External"/><Relationship Id="rId82" Type="http://schemas.openxmlformats.org/officeDocument/2006/relationships/hyperlink" Target="https://www.civilsociety.co.uk/training/reserves-policy-training-sept-23.html" TargetMode="External"/><Relationship Id="rId83" Type="http://schemas.openxmlformats.org/officeDocument/2006/relationships/hyperlink" Target="https://www.civilsociety.co.uk/training/introduction-to-anti-racism-in-charities-may-2023.html" TargetMode="External"/><Relationship Id="rId84" Type="http://schemas.openxmlformats.org/officeDocument/2006/relationships/hyperlink" Target="https://www.civilsociety.co.uk/training/safeguarding-training-sept-2023.html" TargetMode="External"/><Relationship Id="rId85" Type="http://schemas.openxmlformats.org/officeDocument/2006/relationships/hyperlink" Target="https://www.civilsociety.co.uk/training/finance-for-trustees-nov-203.html" TargetMode="External"/><Relationship Id="rId86" Type="http://schemas.openxmlformats.org/officeDocument/2006/relationships/hyperlink" Target="https://www.civilsociety.co.uk/training/board-leadership-stage-2-practical-board-solutions-nov-2023.html" TargetMode="External"/><Relationship Id="rId87" Type="http://schemas.openxmlformats.org/officeDocument/2006/relationships/hyperlink" Target="https://cloresocialleadership.org.uk/page/Management_Essentials_Programme" TargetMode="External"/><Relationship Id="rId88" Type="http://schemas.openxmlformats.org/officeDocument/2006/relationships/hyperlink" Target="https://cloresocialleadership.org.uk/page/Emerging_Leader_Online" TargetMode="External"/><Relationship Id="rId89" Type="http://schemas.openxmlformats.org/officeDocument/2006/relationships/hyperlink" Target="https://cloresocialleadership.org.uk/page/Experienced_Leader" TargetMode="External"/><Relationship Id="rId90" Type="http://schemas.openxmlformats.org/officeDocument/2006/relationships/hyperlink" Target="https://cloresocialleadership.org.uk/page/Discover_Series" TargetMode="External"/><Relationship Id="rId91" Type="http://schemas.openxmlformats.org/officeDocument/2006/relationships/hyperlink" Target="https://cloresocialleadership.org.uk/page/Discover_Feminist_Leadership" TargetMode="External"/><Relationship Id="rId92" Type="http://schemas.openxmlformats.org/officeDocument/2006/relationships/hyperlink" Target="https://cloresocialleadership.org.uk/page/Discover_Youth" TargetMode="External"/><Relationship Id="rId93" Type="http://schemas.openxmlformats.org/officeDocument/2006/relationships/hyperlink" Target="https://cloresocialleadership.org.uk/page/Diversity_Equity_Inclusion_Course" TargetMode="External"/><Relationship Id="rId94" Type="http://schemas.openxmlformats.org/officeDocument/2006/relationships/hyperlink" Target="https://cloresocialleadership.org.uk/page/Stepping_Into_Management" TargetMode="External"/><Relationship Id="rId95" Type="http://schemas.openxmlformats.org/officeDocument/2006/relationships/hyperlink" Target="https://commonpurpose.org/leadership-programmes/american-express-leadership-academy/" TargetMode="External"/><Relationship Id="rId96" Type="http://schemas.openxmlformats.org/officeDocument/2006/relationships/hyperlink" Target="https://www.communities1st.org.uk/volunteer-management" TargetMode="External"/><Relationship Id="rId97" Type="http://schemas.openxmlformats.org/officeDocument/2006/relationships/hyperlink" Target="https://www.eventbrite.co.uk/e/creating-a-budget-for-your-charity-tickets-62071801328" TargetMode="External"/><Relationship Id="rId98" Type="http://schemas.openxmlformats.org/officeDocument/2006/relationships/hyperlink" Target="https://www.can100.org/Event/being-a-charity-trustee-jun23" TargetMode="External"/><Relationship Id="rId99" Type="http://schemas.openxmlformats.org/officeDocument/2006/relationships/hyperlink" Target="https://www.can100.org/Event/small-charity-common-challenges-governance-surgery-jun23" TargetMode="External"/><Relationship Id="rId100" Type="http://schemas.openxmlformats.org/officeDocument/2006/relationships/hyperlink" Target="https://www.can100.org/Event/recruitment-selection-july-23" TargetMode="External"/><Relationship Id="rId101" Type="http://schemas.openxmlformats.org/officeDocument/2006/relationships/hyperlink" Target="https://www.can100.org/Event/safeguarding-for-trustees-sept-23" TargetMode="External"/><Relationship Id="rId102" Type="http://schemas.openxmlformats.org/officeDocument/2006/relationships/hyperlink" Target="https://www.can100.org/Event/financial-governance-for-trustees-dec23" TargetMode="External"/><Relationship Id="rId103" Type="http://schemas.openxmlformats.org/officeDocument/2006/relationships/hyperlink" Target="https://www.can100.org/Event/outcomes-impact-measurement-dec23" TargetMode="External"/><Relationship Id="rId104" Type="http://schemas.openxmlformats.org/officeDocument/2006/relationships/hyperlink" Target="https://www.eventbrite.co.uk/e/training-tea-using-business-skills-to-run-your-organisation-tickets-549183040257" TargetMode="External"/><Relationship Id="rId105" Type="http://schemas.openxmlformats.org/officeDocument/2006/relationships/hyperlink" Target="https://www.eventbrite.co.uk/e/training-tea-delivering-an-exceptional-experience-tickets-549132208217" TargetMode="External"/><Relationship Id="rId106" Type="http://schemas.openxmlformats.org/officeDocument/2006/relationships/hyperlink" Target="https://www.eventbrite.co.uk/e/training-tea-delegation-are-you-willing-to-let-go-tickets-569181305607" TargetMode="External"/><Relationship Id="rId107" Type="http://schemas.openxmlformats.org/officeDocument/2006/relationships/hyperlink" Target="https://www.eventbrite.co.uk/e/training-tea-leadership-tickets-611044619907" TargetMode="External"/><Relationship Id="rId108" Type="http://schemas.openxmlformats.org/officeDocument/2006/relationships/hyperlink" Target="https://www.eventbrite.co.uk/e/training-tea-be-brave-be-bold-how-to-ask-for-money-tickets-549202919717" TargetMode="External"/><Relationship Id="rId109" Type="http://schemas.openxmlformats.org/officeDocument/2006/relationships/hyperlink" Target="https://www.cfirst.org.uk/training-events/training/1164/" TargetMode="External"/><Relationship Id="rId110" Type="http://schemas.openxmlformats.org/officeDocument/2006/relationships/hyperlink" Target="https://www.cfirst.org.uk/training-events/training/1173/" TargetMode="External"/><Relationship Id="rId111" Type="http://schemas.openxmlformats.org/officeDocument/2006/relationships/hyperlink" Target="https://www.cfirst.org.uk/training-events/training/1166/" TargetMode="External"/><Relationship Id="rId112" Type="http://schemas.openxmlformats.org/officeDocument/2006/relationships/hyperlink" Target="https://www.cfirst.org.uk/training-events/training/1174/" TargetMode="External"/><Relationship Id="rId113" Type="http://schemas.openxmlformats.org/officeDocument/2006/relationships/hyperlink" Target="https://www.cfirst.org.uk/training-events/training/966/" TargetMode="External"/><Relationship Id="rId114" Type="http://schemas.openxmlformats.org/officeDocument/2006/relationships/hyperlink" Target="https://www.cfirst.org.uk/training-events/training/1107/" TargetMode="External"/><Relationship Id="rId115" Type="http://schemas.openxmlformats.org/officeDocument/2006/relationships/hyperlink" Target="https://www.cfirst.org.uk/training-events/training/1172/" TargetMode="External"/><Relationship Id="rId116" Type="http://schemas.openxmlformats.org/officeDocument/2006/relationships/hyperlink" Target="https://www.cfirst.org.uk/training-events/training/1175/" TargetMode="External"/><Relationship Id="rId117" Type="http://schemas.openxmlformats.org/officeDocument/2006/relationships/hyperlink" Target="https://www.cfirst.org.uk/training-events/training/1179/" TargetMode="External"/><Relationship Id="rId118" Type="http://schemas.openxmlformats.org/officeDocument/2006/relationships/hyperlink" Target="https://www.cfirst.org.uk/training-events/training/1180/" TargetMode="External"/><Relationship Id="rId119" Type="http://schemas.openxmlformats.org/officeDocument/2006/relationships/hyperlink" Target="https://www.cfirst.org.uk/training-events/training/1177/" TargetMode="External"/><Relationship Id="rId120" Type="http://schemas.openxmlformats.org/officeDocument/2006/relationships/hyperlink" Target="https://www.eventbrite.co.uk/e/equality-and-diversity-tickets-464217325517" TargetMode="External"/><Relationship Id="rId121" Type="http://schemas.openxmlformats.org/officeDocument/2006/relationships/hyperlink" Target="https://www.eventbrite.co.uk/e/management-accounts-for-small-organisations-tickets-646054395087" TargetMode="External"/><Relationship Id="rId122" Type="http://schemas.openxmlformats.org/officeDocument/2006/relationships/hyperlink" Target="https://www.eventbrite.co.uk/e/safeguarding-for-trustees-and-community-buildings-tickets-646043873617?aff=ebdsoporgprofile" TargetMode="External"/><Relationship Id="rId123" Type="http://schemas.openxmlformats.org/officeDocument/2006/relationships/hyperlink" Target="https://www.eventbrite.co.uk/e/gdpr-and-data-security-tickets-646046531567" TargetMode="External"/><Relationship Id="rId124" Type="http://schemas.openxmlformats.org/officeDocument/2006/relationships/hyperlink" Target="https://www.eventbrite.co.uk/e/strategic-plans-tickets-646050623807" TargetMode="External"/><Relationship Id="rId125" Type="http://schemas.openxmlformats.org/officeDocument/2006/relationships/hyperlink" Target="https://www.eventbrite.co.uk/e/the-essential-trustee-tickets-646053703017" TargetMode="External"/><Relationship Id="rId126" Type="http://schemas.openxmlformats.org/officeDocument/2006/relationships/hyperlink" Target="https://communitysouthwark.org/make-your-mark-project/" TargetMode="External"/><Relationship Id="rId127" Type="http://schemas.openxmlformats.org/officeDocument/2006/relationships/hyperlink" Target="https://www.communityworks.org.uk/events/free-fundraising-series-measuring-your-impact-making-the-most-of-evaluation-and-monitoring-thursday-15-june/" TargetMode="External"/><Relationship Id="rId128" Type="http://schemas.openxmlformats.org/officeDocument/2006/relationships/hyperlink" Target="https://www.communityworks.org.uk/events/free-fundraising-series-trustee-training-fundraising-options-for-your-organisation-wed-8-nov-2023/" TargetMode="External"/><Relationship Id="rId129" Type="http://schemas.openxmlformats.org/officeDocument/2006/relationships/hyperlink" Target="https://www.communityworks.org.uk/events/free-fundraising-series-managing-your-relationships-with-your-donors-and-funders-tue-5-dec-2023/" TargetMode="External"/><Relationship Id="rId130" Type="http://schemas.openxmlformats.org/officeDocument/2006/relationships/hyperlink" Target="https://www.communityworks.org.uk/events/trustee-roles-and-responsibilities-training-2-november/" TargetMode="External"/><Relationship Id="rId131" Type="http://schemas.openxmlformats.org/officeDocument/2006/relationships/hyperlink" Target="https://www.reed.co.uk/courses/charity-accounting-and-financial-management-career-bundle/416996#" TargetMode="External"/><Relationship Id="rId132" Type="http://schemas.openxmlformats.org/officeDocument/2006/relationships/hyperlink" Target="https://www.corndel.com/course/management-for-the-third-sector/" TargetMode="External"/><Relationship Id="rId133" Type="http://schemas.openxmlformats.org/officeDocument/2006/relationships/hyperlink" Target="https://www.corndel.com/course/management-for-the-third-sector/" TargetMode="External"/><Relationship Id="rId134" Type="http://schemas.openxmlformats.org/officeDocument/2006/relationships/hyperlink" Target="https://www.corndel.com/course/executive-development-for-the-third-sector-senior-leadership/" TargetMode="External"/><Relationship Id="rId135" Type="http://schemas.openxmlformats.org/officeDocument/2006/relationships/hyperlink" Target="https://www.dataorchard.org.uk/data-for-nonprofit-leaders-course-details" TargetMode="External"/><Relationship Id="rId136" Type="http://schemas.openxmlformats.org/officeDocument/2006/relationships/hyperlink" Target="https://www.dsc.org.uk/event/support-and-supervision-of-staff-online-course-50/" TargetMode="External"/><Relationship Id="rId137" Type="http://schemas.openxmlformats.org/officeDocument/2006/relationships/hyperlink" Target="https://www.dsc.org.uk/event/practical-project-management-basics-22/" TargetMode="External"/><Relationship Id="rId138" Type="http://schemas.openxmlformats.org/officeDocument/2006/relationships/hyperlink" Target="https://www.dsc.org.uk/event/chairing-leading-meeting-online-course-5/" TargetMode="External"/><Relationship Id="rId139" Type="http://schemas.openxmlformats.org/officeDocument/2006/relationships/hyperlink" Target="https://www.dsc.org.uk/event/dealing-with-difficult-behaviour-9/" TargetMode="External"/><Relationship Id="rId140" Type="http://schemas.openxmlformats.org/officeDocument/2006/relationships/hyperlink" Target="https://www.dsc.org.uk/event/duties-of-a-company-secretary-28/" TargetMode="External"/><Relationship Id="rId141" Type="http://schemas.openxmlformats.org/officeDocument/2006/relationships/hyperlink" Target="https://www.dsc.org.uk/event/data-protection-31/" TargetMode="External"/><Relationship Id="rId142" Type="http://schemas.openxmlformats.org/officeDocument/2006/relationships/hyperlink" Target="https://www.dsc.org.uk/event/finance-for-non-finance-managers-79/" TargetMode="External"/><Relationship Id="rId143" Type="http://schemas.openxmlformats.org/officeDocument/2006/relationships/hyperlink" Target="https://www.dsc.org.uk/event/duties-of-a-trustee-74/" TargetMode="External"/><Relationship Id="rId144" Type="http://schemas.openxmlformats.org/officeDocument/2006/relationships/hyperlink" Target="https://www.dsc.org.uk/event/digital-agm-9/" TargetMode="External"/><Relationship Id="rId145" Type="http://schemas.openxmlformats.org/officeDocument/2006/relationships/hyperlink" Target="https://dls.org.uk/employment-law-training-for-charities/" TargetMode="External"/><Relationship Id="rId146" Type="http://schemas.openxmlformats.org/officeDocument/2006/relationships/hyperlink" Target="https://www.dudleycvs.org.uk/recruiting-trustees-for-your-charity-a-session-for-small-charity-week/" TargetMode="External"/><Relationship Id="rId147" Type="http://schemas.openxmlformats.org/officeDocument/2006/relationships/hyperlink" Target="https://www.eventbrite.co.uk/e/one-day-general-finance-training-for-charities-and-social-enterprises-tickets-642237328137" TargetMode="External"/><Relationship Id="rId148" Type="http://schemas.openxmlformats.org/officeDocument/2006/relationships/hyperlink" Target="https://www.eventbrite.co.uk/e/one-day-finance-training-for-charities-and-social-enterprises-budgeting-tickets-642247789427?aff=erellivmlt" TargetMode="External"/><Relationship Id="rId149" Type="http://schemas.openxmlformats.org/officeDocument/2006/relationships/hyperlink" Target="https://www.eventbrite.co.uk/e/1-day-finance-training-for-charities-social-enterprises-cash-management-tickets-642265181447?aff=erellivmlt" TargetMode="External"/><Relationship Id="rId150" Type="http://schemas.openxmlformats.org/officeDocument/2006/relationships/hyperlink" Target="https://www.durhamcommunityaction.org.uk/protecting-your-charitys-finances-jun-23" TargetMode="External"/><Relationship Id="rId151" Type="http://schemas.openxmlformats.org/officeDocument/2006/relationships/hyperlink" Target="https://www.durhamcommunityaction.org.uk/volunteer-recruitment-jun-23" TargetMode="External"/><Relationship Id="rId152" Type="http://schemas.openxmlformats.org/officeDocument/2006/relationships/hyperlink" Target="https://www.durhamcommunityaction.org.uk/understanding-safeguarding-for-voluntary-and-community-organisations-jun-23" TargetMode="External"/><Relationship Id="rId153" Type="http://schemas.openxmlformats.org/officeDocument/2006/relationships/hyperlink" Target="https://www.durhamcommunityaction.org.uk/small-steps-to-becoming-a-greener-voluntary-organisation-june-23" TargetMode="External"/><Relationship Id="rId154" Type="http://schemas.openxmlformats.org/officeDocument/2006/relationships/hyperlink" Target="https://www.durhamcommunityaction.org.uk/disclosure-and-barring-service-workshop-jun-23" TargetMode="External"/><Relationship Id="rId155" Type="http://schemas.openxmlformats.org/officeDocument/2006/relationships/hyperlink" Target="https://www.durhamcommunityaction.org.uk/health-and-safety-for-trustees-within-the-voluntary-sector-jul-23" TargetMode="External"/><Relationship Id="rId156" Type="http://schemas.openxmlformats.org/officeDocument/2006/relationships/hyperlink" Target="https://www.durhamcommunityaction.org.uk/volunteering-and-the-law-jul-23" TargetMode="External"/><Relationship Id="rId157" Type="http://schemas.openxmlformats.org/officeDocument/2006/relationships/hyperlink" Target="https://www.durhamcommunityaction.org.uk/understanding-trustee-responsibilities-and-good-governance-sep-23" TargetMode="External"/><Relationship Id="rId158" Type="http://schemas.openxmlformats.org/officeDocument/2006/relationships/hyperlink" Target="https://www.durhamcommunityaction.org.uk/volunteer-boundaries-sep-23" TargetMode="External"/><Relationship Id="rId159" Type="http://schemas.openxmlformats.org/officeDocument/2006/relationships/hyperlink" Target="https://www.durhamcommunityaction.org.uk/an-introduction-to-equality-and-diversity-for-voluntary-organisations-sep-23" TargetMode="External"/><Relationship Id="rId160" Type="http://schemas.openxmlformats.org/officeDocument/2006/relationships/hyperlink" Target="https://www.durhamcommunityaction.org.uk/managing-risk-using-a-risk-register-oct-23" TargetMode="External"/><Relationship Id="rId161" Type="http://schemas.openxmlformats.org/officeDocument/2006/relationships/hyperlink" Target="https://www.durhamcommunityaction.org.uk/community-engagement--nov-23" TargetMode="External"/><Relationship Id="rId162" Type="http://schemas.openxmlformats.org/officeDocument/2006/relationships/hyperlink" Target="https://www.eventbrite.co.uk/e/developing-a-fundraising-strategy-tickets-639278397897" TargetMode="External"/><Relationship Id="rId163" Type="http://schemas.openxmlformats.org/officeDocument/2006/relationships/hyperlink" Target="https://www.eventbrite.co.uk/e/financial-budgeting-for-projects-tickets-641273756067" TargetMode="External"/><Relationship Id="rId164" Type="http://schemas.openxmlformats.org/officeDocument/2006/relationships/hyperlink" Target="https://www.eventbrite.co.uk/e/trustee-network-trustee-roles-responsibilities-tickets-630145771967" TargetMode="External"/><Relationship Id="rId165" Type="http://schemas.openxmlformats.org/officeDocument/2006/relationships/hyperlink" Target="https://www.eventbrite.co.uk/e/the-compliance-accounting-framework-for-charities-tickets-641293796007" TargetMode="External"/><Relationship Id="rId166" Type="http://schemas.openxmlformats.org/officeDocument/2006/relationships/hyperlink" Target="https://www.eventbrite.com/e/level-2-award-in-mental-health-in-the-workplace-tickets-510775050927" TargetMode="External"/><Relationship Id="rId167" Type="http://schemas.openxmlformats.org/officeDocument/2006/relationships/hyperlink" Target="https://www.eventbrite.com/e/introduction-to-safeguarding-and-safer-cultures-in-voluntary-and-community-tickets-528180731787" TargetMode="External"/><Relationship Id="rId168" Type="http://schemas.openxmlformats.org/officeDocument/2006/relationships/hyperlink" Target="https://enfieldva.org.uk/diary/" TargetMode="External"/><Relationship Id="rId169" Type="http://schemas.openxmlformats.org/officeDocument/2006/relationships/hyperlink" Target="https://enfieldva.org.uk/diary/" TargetMode="External"/><Relationship Id="rId170" Type="http://schemas.openxmlformats.org/officeDocument/2006/relationships/hyperlink" Target="https://evaluationsupportscotland.org.uk/what-we-do/support-third-sector-organisations/commissioned-workshops/" TargetMode="External"/><Relationship Id="rId171" Type="http://schemas.openxmlformats.org/officeDocument/2006/relationships/hyperlink" Target="https://evaluationsupportscotland.org.uk/events/tms-jun2023/" TargetMode="External"/><Relationship Id="rId172" Type="http://schemas.openxmlformats.org/officeDocument/2006/relationships/hyperlink" Target="https://evaluationsupportscotland.org.uk/resources/introduction-to-logic-modelling-online-learning/" TargetMode="External"/><Relationship Id="rId173" Type="http://schemas.openxmlformats.org/officeDocument/2006/relationships/hyperlink" Target="https://www.eventbrite.co.uk/e/practical-project-management-tickets-596027192377" TargetMode="External"/><Relationship Id="rId174" Type="http://schemas.openxmlformats.org/officeDocument/2006/relationships/hyperlink" Target="https://www.eventbrite.co.uk/e/setting-up-a-charity-and-introduction-to-scio-tickets-568160682897" TargetMode="External"/><Relationship Id="rId175" Type="http://schemas.openxmlformats.org/officeDocument/2006/relationships/hyperlink" Target="https://www.eventbrite.co.uk/e/managing-and-leading-tickets-523450904747" TargetMode="External"/><Relationship Id="rId176" Type="http://schemas.openxmlformats.org/officeDocument/2006/relationships/hyperlink" Target="https://www.eventbrite.co.uk/e/support-and-supervision-an-essential-guide-tickets-566601499337" TargetMode="External"/><Relationship Id="rId177" Type="http://schemas.openxmlformats.org/officeDocument/2006/relationships/hyperlink" Target="https://www.farrer.co.uk/clients-and-sectors/not-for-profit/charities/our-charity-trustee-training-programme/" TargetMode="External"/><Relationship Id="rId178" Type="http://schemas.openxmlformats.org/officeDocument/2006/relationships/hyperlink" Target="https://www.eventbrite.co.uk/e/registering-claiming-gift-aid-tickets-577003802907" TargetMode="External"/><Relationship Id="rId179" Type="http://schemas.openxmlformats.org/officeDocument/2006/relationships/hyperlink" Target="https://www.fundraisingeverywhere.com/product/in-safe-hands-how-leadership-can-provide-an-inclusive-safe-and-high-performing-team/" TargetMode="External"/><Relationship Id="rId180" Type="http://schemas.openxmlformats.org/officeDocument/2006/relationships/hyperlink" Target="https://www.getgrants.org.uk/management-for-fundraisers/" TargetMode="External"/><Relationship Id="rId181" Type="http://schemas.openxmlformats.org/officeDocument/2006/relationships/hyperlink" Target="https://unlockingthepotential.co.uk/courses/coming-soon-supervision-that-works-professional-training/" TargetMode="External"/><Relationship Id="rId182" Type="http://schemas.openxmlformats.org/officeDocument/2006/relationships/hyperlink" Target="https://unlockingthepotential.co.uk/courses/coming-soon-leadership-vs-management-professional-training/" TargetMode="External"/><Relationship Id="rId183" Type="http://schemas.openxmlformats.org/officeDocument/2006/relationships/hyperlink" Target="https://unlockingthepotential.co.uk/courses/seo-basic/" TargetMode="External"/><Relationship Id="rId184" Type="http://schemas.openxmlformats.org/officeDocument/2006/relationships/hyperlink" Target="https://www.eventbrite.co.uk/e/how-to-diversify-your-board-with-sophia-moreau-tickets-165438875129" TargetMode="External"/><Relationship Id="rId185" Type="http://schemas.openxmlformats.org/officeDocument/2006/relationships/hyperlink" Target="https://www.eventbrite.co.uk/e/what-is-a-trustee-and-how-do-i-become-one-with-leon-ward-tickets-165151908805" TargetMode="External"/><Relationship Id="rId186" Type="http://schemas.openxmlformats.org/officeDocument/2006/relationships/hyperlink" Target="https://www.eventbrite.co.uk/e/the-onboarding-induction-training-for-newly-appointed-trustees-tickets-165426913351" TargetMode="External"/><Relationship Id="rId187" Type="http://schemas.openxmlformats.org/officeDocument/2006/relationships/hyperlink" Target="https://www.eventbrite.co.uk/e/charity-board-leadership-programme-information-session-tickets-166433576307" TargetMode="External"/><Relationship Id="rId188" Type="http://schemas.openxmlformats.org/officeDocument/2006/relationships/hyperlink" Target="https://www.eventbrite.co.uk/e/no-more-charity-governance-please-beyond-the-trustees-role-description-tickets-262696090077" TargetMode="External"/><Relationship Id="rId189" Type="http://schemas.openxmlformats.org/officeDocument/2006/relationships/hyperlink" Target="https://www.eventbrite.co.uk/e/to-infinity-and-beyond-an-introduction-to-charity-finance-for-trustees-tickets-418062404907" TargetMode="External"/><Relationship Id="rId190" Type="http://schemas.openxmlformats.org/officeDocument/2006/relationships/hyperlink" Target="https://www.eventbrite.co.uk/e/how-to-write-an-investment-policy-for-your-charity-a-workshop-for-trustees-tickets-639426982317" TargetMode="External"/><Relationship Id="rId191" Type="http://schemas.openxmlformats.org/officeDocument/2006/relationships/hyperlink" Target="https://www.eventbrite.co.uk/e/finance-blunders-how-to-avoid-the-finance-whoppers-other-boards-have-made-tickets-639421235127" TargetMode="External"/><Relationship Id="rId192" Type="http://schemas.openxmlformats.org/officeDocument/2006/relationships/hyperlink" Target="https://www.eventbrite.co.uk/e/introduction-to-being-a-commissioner-sessions-1-2-3-tickets-486744916147" TargetMode="External"/><Relationship Id="rId193" Type="http://schemas.openxmlformats.org/officeDocument/2006/relationships/hyperlink" Target="https://www.gcvs.org.uk/services/learning-and-development/" TargetMode="External"/><Relationship Id="rId194" Type="http://schemas.openxmlformats.org/officeDocument/2006/relationships/hyperlink" Target="https://www.gcvs.org.uk/services/learning-and-development/" TargetMode="External"/><Relationship Id="rId195" Type="http://schemas.openxmlformats.org/officeDocument/2006/relationships/hyperlink" Target="https://www.eventbrite.com/e/sve-introduction-to-health-safety-in-the-workplace-tickets-643037972887" TargetMode="External"/><Relationship Id="rId196" Type="http://schemas.openxmlformats.org/officeDocument/2006/relationships/hyperlink" Target="https://www.eventbrite.com/e/sve-implementing-change-tickets-636546045357" TargetMode="External"/><Relationship Id="rId197" Type="http://schemas.openxmlformats.org/officeDocument/2006/relationships/hyperlink" Target="https://www.eventbrite.com/e/risk-assessments-tickets-636560388257" TargetMode="External"/><Relationship Id="rId198" Type="http://schemas.openxmlformats.org/officeDocument/2006/relationships/hyperlink" Target="https://www.eventbrite.com/e/sve-succession-planning-tickets-639270123147" TargetMode="External"/><Relationship Id="rId199" Type="http://schemas.openxmlformats.org/officeDocument/2006/relationships/hyperlink" Target="https://www.eventbrite.com/e/sve-conflict-resolution-tickets-640591465317" TargetMode="External"/><Relationship Id="rId200" Type="http://schemas.openxmlformats.org/officeDocument/2006/relationships/hyperlink" Target="https://www.eventbrite.com/e/sve-performance-management-tickets-640597844397" TargetMode="External"/><Relationship Id="rId201" Type="http://schemas.openxmlformats.org/officeDocument/2006/relationships/hyperlink" Target="https://www.reed.co.uk/courses/accounting-standards-for-charities/432041#" TargetMode="External"/><Relationship Id="rId202" Type="http://schemas.openxmlformats.org/officeDocument/2006/relationships/hyperlink" Target="https://www.helplines.org/training/book-a-training-course/impact-practice-and-measuring-outcomes-for-helplines-cpd-accredited/" TargetMode="External"/><Relationship Id="rId203" Type="http://schemas.openxmlformats.org/officeDocument/2006/relationships/hyperlink" Target="https://www.helplines.org/training/book-a-training-course/impact-practice-and-measuring-outcomes-for-helplines-cpd-accredited/" TargetMode="External"/><Relationship Id="rId204" Type="http://schemas.openxmlformats.org/officeDocument/2006/relationships/hyperlink" Target="https://www.helplines.org/training/book-a-training-course/volunteer-management/" TargetMode="External"/><Relationship Id="rId205" Type="http://schemas.openxmlformats.org/officeDocument/2006/relationships/hyperlink" Target="https://www.helplines.org/training/book-a-training-course/volunteer-management/" TargetMode="External"/><Relationship Id="rId206" Type="http://schemas.openxmlformats.org/officeDocument/2006/relationships/hyperlink" Target="https://www.eventbrite.co.uk/e/collaborative-leadership-in-bridlington-tickets-634566173507" TargetMode="External"/><Relationship Id="rId207" Type="http://schemas.openxmlformats.org/officeDocument/2006/relationships/hyperlink" Target="https://www.eventbrite.co.uk/e/burnout-for-leaders-working-in-and-around-bridlington-tickets-621820360437" TargetMode="External"/><Relationship Id="rId208" Type="http://schemas.openxmlformats.org/officeDocument/2006/relationships/hyperlink" Target="https://www.eventbrite.co.uk/e/support-and-supervision-training-tickets-528303910217" TargetMode="External"/><Relationship Id="rId209" Type="http://schemas.openxmlformats.org/officeDocument/2006/relationships/hyperlink" Target="https://www.eventbrite.co.uk/e/managing-teams-remotely-tickets-528478301827" TargetMode="External"/><Relationship Id="rId210" Type="http://schemas.openxmlformats.org/officeDocument/2006/relationships/hyperlink" Target="https://hullcvs.org.uk/professional-services/training/planning-evaluation/" TargetMode="External"/><Relationship Id="rId211" Type="http://schemas.openxmlformats.org/officeDocument/2006/relationships/hyperlink" Target="https://hullcvs.org.uk/governance/" TargetMode="External"/><Relationship Id="rId212" Type="http://schemas.openxmlformats.org/officeDocument/2006/relationships/hyperlink" Target="https://hullcvs.org.uk/professional-services/training/workplacestaffmanagement/" TargetMode="External"/><Relationship Id="rId213" Type="http://schemas.openxmlformats.org/officeDocument/2006/relationships/hyperlink" Target="https://hullcvs.org.uk/professional-services/training/financial-management/" TargetMode="External"/><Relationship Id="rId214" Type="http://schemas.openxmlformats.org/officeDocument/2006/relationships/hyperlink" Target="https://hullcvs.org.uk/governance/" TargetMode="External"/><Relationship Id="rId215" Type="http://schemas.openxmlformats.org/officeDocument/2006/relationships/hyperlink" Target="https://hullcvs.org.uk/professional-services/training/financial-management/" TargetMode="External"/><Relationship Id="rId216" Type="http://schemas.openxmlformats.org/officeDocument/2006/relationships/hyperlink" Target="https://hullcvs.org.uk/training/" TargetMode="External"/><Relationship Id="rId217" Type="http://schemas.openxmlformats.org/officeDocument/2006/relationships/hyperlink" Target="https://hullcvs.org.uk/training/" TargetMode="External"/><Relationship Id="rId218" Type="http://schemas.openxmlformats.org/officeDocument/2006/relationships/hyperlink" Target="https://hullcvs.org.uk/training/" TargetMode="External"/><Relationship Id="rId219" Type="http://schemas.openxmlformats.org/officeDocument/2006/relationships/hyperlink" Target="https://hullcvs.org.uk/professional-services/training/workplacestaffmanagement/" TargetMode="External"/><Relationship Id="rId220" Type="http://schemas.openxmlformats.org/officeDocument/2006/relationships/hyperlink" Target="https://hullcvs.org.uk/professional-services/training/volunteer-management/" TargetMode="External"/><Relationship Id="rId221" Type="http://schemas.openxmlformats.org/officeDocument/2006/relationships/hyperlink" Target="https://hullcvs.org.uk/professional-services/training/planning-evaluation/" TargetMode="External"/><Relationship Id="rId222" Type="http://schemas.openxmlformats.org/officeDocument/2006/relationships/hyperlink" Target="https://hullcvs.org.uk/professional-services/training/volunteer-management/" TargetMode="External"/><Relationship Id="rId223" Type="http://schemas.openxmlformats.org/officeDocument/2006/relationships/hyperlink" Target="https://reliefweb.int/training/3909980/leadership-and-management-international-development-training" TargetMode="External"/><Relationship Id="rId224" Type="http://schemas.openxmlformats.org/officeDocument/2006/relationships/hyperlink" Target="https://imainternational.com/training-courses/monitoring-evaluation-accountability-and-learning/" TargetMode="External"/><Relationship Id="rId225" Type="http://schemas.openxmlformats.org/officeDocument/2006/relationships/hyperlink" Target="https://www.icaew.com/technical/charity-community/events" TargetMode="External"/><Relationship Id="rId226" Type="http://schemas.openxmlformats.org/officeDocument/2006/relationships/hyperlink" Target="https://www.icaew.com/technical/charity-community/events" TargetMode="External"/><Relationship Id="rId227" Type="http://schemas.openxmlformats.org/officeDocument/2006/relationships/hyperlink" Target="https://www.icaew.com/technical/charity-community/webinars" TargetMode="External"/><Relationship Id="rId228" Type="http://schemas.openxmlformats.org/officeDocument/2006/relationships/hyperlink" Target="https://www.icaew.com/technical/charity-community/webinars" TargetMode="External"/><Relationship Id="rId229" Type="http://schemas.openxmlformats.org/officeDocument/2006/relationships/hyperlink" Target="https://www.icaew.com/technical/charity-community/trustee-training-modules" TargetMode="External"/><Relationship Id="rId230" Type="http://schemas.openxmlformats.org/officeDocument/2006/relationships/hyperlink" Target="https://www.edx.org/course/project-management-for-development" TargetMode="External"/><Relationship Id="rId231" Type="http://schemas.openxmlformats.org/officeDocument/2006/relationships/hyperlink" Target="https://www.interlink-foundation.org.uk/financial-management-for-charities-2/" TargetMode="External"/><Relationship Id="rId232" Type="http://schemas.openxmlformats.org/officeDocument/2006/relationships/hyperlink" Target="https://www.intrac.org/event/monitoring-evaluation-systems-advanced/" TargetMode="External"/><Relationship Id="rId233" Type="http://schemas.openxmlformats.org/officeDocument/2006/relationships/hyperlink" Target="https://www.eventbrite.co.uk/e/safeguarding-vs-safeguarding-training-for-wokingham-charity-sector-leaders-tickets-596840184057" TargetMode="External"/><Relationship Id="rId234" Type="http://schemas.openxmlformats.org/officeDocument/2006/relationships/hyperlink" Target="https://www.eventbrite.co.uk/e/local-charity-leaders-workshops-strategic-planning-tickets-622365340487" TargetMode="External"/><Relationship Id="rId235" Type="http://schemas.openxmlformats.org/officeDocument/2006/relationships/hyperlink" Target="https://www.eventbrite.co.uk/e/local-charity-leaders-workshops-financial-planning-tickets-622385701387" TargetMode="External"/><Relationship Id="rId236" Type="http://schemas.openxmlformats.org/officeDocument/2006/relationships/hyperlink" Target="https://www.eventbrite.co.uk/e/local-charity-leaders-workshops-good-governance-tickets-622375450727" TargetMode="External"/><Relationship Id="rId237" Type="http://schemas.openxmlformats.org/officeDocument/2006/relationships/hyperlink" Target="https://www.reed.co.uk/courses/charity-financial-reporting-and-regulation/431281#" TargetMode="External"/><Relationship Id="rId238" Type="http://schemas.openxmlformats.org/officeDocument/2006/relationships/hyperlink" Target="https://jojeprojecttraining.com/project-management-for-charities-and-not-for-profits/" TargetMode="External"/><Relationship Id="rId239" Type="http://schemas.openxmlformats.org/officeDocument/2006/relationships/hyperlink" Target="https://jojeprojecttraining.com/project-management-for-charities-and-not-for-profits/" TargetMode="External"/><Relationship Id="rId240" Type="http://schemas.openxmlformats.org/officeDocument/2006/relationships/hyperlink" Target="https://www.kcsc.org.uk/civicrm/event/info?id=2775&amp;reset=1" TargetMode="External"/><Relationship Id="rId241" Type="http://schemas.openxmlformats.org/officeDocument/2006/relationships/hyperlink" Target="https://cvalive.org.uk/calendar/item/46660210" TargetMode="External"/><Relationship Id="rId242" Type="http://schemas.openxmlformats.org/officeDocument/2006/relationships/hyperlink" Target="https://www.eventbrite.co.uk/e/how-to-recruit-trustees-to-your-board-and-retain-them-tickets-617045970107" TargetMode="External"/><Relationship Id="rId243" Type="http://schemas.openxmlformats.org/officeDocument/2006/relationships/hyperlink" Target="https://www.leading-in-leics.co.uk/programmes/aspiring-leaders/" TargetMode="External"/><Relationship Id="rId244" Type="http://schemas.openxmlformats.org/officeDocument/2006/relationships/hyperlink" Target="https://www.leading-in-leics.co.uk/programmes/coaching-and-mentoring/" TargetMode="External"/><Relationship Id="rId245" Type="http://schemas.openxmlformats.org/officeDocument/2006/relationships/hyperlink" Target="https://www.leading-in-leics.co.uk/programmes/senior-leadership/" TargetMode="External"/><Relationship Id="rId246" Type="http://schemas.openxmlformats.org/officeDocument/2006/relationships/hyperlink" Target="https://www.reed.co.uk/courses/charity-reporting-and-accounts/433808" TargetMode="External"/><Relationship Id="rId247" Type="http://schemas.openxmlformats.org/officeDocument/2006/relationships/hyperlink" Target="https://www.eventbrite.co.uk/e/getting-the-best-from-your-board-tickets-518543035177" TargetMode="External"/><Relationship Id="rId248" Type="http://schemas.openxmlformats.org/officeDocument/2006/relationships/hyperlink" Target="https://www.eventbrite.co.uk/e/finding-a-trustee-appointing-and-induction-tickets-518240169297" TargetMode="External"/><Relationship Id="rId249" Type="http://schemas.openxmlformats.org/officeDocument/2006/relationships/hyperlink" Target="https://www.eventbrite.co.uk/e/roles-and-responsibilities-of-board-memberstrustees-tickets-516824595277" TargetMode="External"/><Relationship Id="rId250" Type="http://schemas.openxmlformats.org/officeDocument/2006/relationships/hyperlink" Target="https://www.eventbrite.co.uk/e/start-up-workshop-tickets-511787288557?aff=ebdsoporgprofile" TargetMode="External"/><Relationship Id="rId251" Type="http://schemas.openxmlformats.org/officeDocument/2006/relationships/hyperlink" Target="https://www.mblseminars.com/Outline/Data-Protection-for-Charities---Getting-Compliance-Right---Learn-Live/17022" TargetMode="External"/><Relationship Id="rId252" Type="http://schemas.openxmlformats.org/officeDocument/2006/relationships/hyperlink" Target="https://www.mblseminars.com/Outline/Making-A-Serious-Incident-Report---A-Guide-for-Charities---Webinar/18047" TargetMode="External"/><Relationship Id="rId253" Type="http://schemas.openxmlformats.org/officeDocument/2006/relationships/hyperlink" Target="https://www.mblseminars.com/Outline/Handling-Conflicts-of-Interest---A-Guide-for-the-Charity-Sector---Webinar/14183" TargetMode="External"/><Relationship Id="rId254" Type="http://schemas.openxmlformats.org/officeDocument/2006/relationships/hyperlink" Target="https://www.mblseminars.com/Outline/Complex-VAT-for-Charities---An-Advanced-Guide---Learn-Live/14072" TargetMode="External"/><Relationship Id="rId255" Type="http://schemas.openxmlformats.org/officeDocument/2006/relationships/hyperlink" Target="https://www.mblseminars.com/Outline/Employment-Law-for-Charities---The-Unique-Environment-Explored---Webinar/13941" TargetMode="External"/><Relationship Id="rId256" Type="http://schemas.openxmlformats.org/officeDocument/2006/relationships/hyperlink" Target="https://www.mblseminars.com/Outline/Charities-_-Safeguarding---How-to-Get-It-Right---Learn-Live/13881" TargetMode="External"/><Relationship Id="rId257" Type="http://schemas.openxmlformats.org/officeDocument/2006/relationships/hyperlink" Target="https://www.mblseminars.com/Outline/An-Introduction-to-the-Charity-Landscape---Framework,-Compliance-_-Key-Trustee-Duties---e-Learning/13307" TargetMode="External"/><Relationship Id="rId258" Type="http://schemas.openxmlformats.org/officeDocument/2006/relationships/hyperlink" Target="https://www.mblseminars.com/Outline/Health-_-Safety-for-Charities---Staying-on-the-Right-Side-of-the-Law---Webinar/13104" TargetMode="External"/><Relationship Id="rId259" Type="http://schemas.openxmlformats.org/officeDocument/2006/relationships/hyperlink" Target="https://www.mblseminars.com/Outline/Charity-Governance-in-the-New-Normal---A-Guide-for-the-Charity-Sector---Webinar/12144" TargetMode="External"/><Relationship Id="rId260" Type="http://schemas.openxmlformats.org/officeDocument/2006/relationships/hyperlink" Target="https://mediatrust.org/events/small-charity-week-comms-coaching-2-2/" TargetMode="External"/><Relationship Id="rId261" Type="http://schemas.openxmlformats.org/officeDocument/2006/relationships/hyperlink" Target="https://mediatrust.org/communications-support/training-courses/digital-marketing-strategy-training-2023/" TargetMode="External"/><Relationship Id="rId262" Type="http://schemas.openxmlformats.org/officeDocument/2006/relationships/hyperlink" Target="https://mediatrust.org/events/optimise-your-charitys-website-on-a-budget/" TargetMode="External"/><Relationship Id="rId263" Type="http://schemas.openxmlformats.org/officeDocument/2006/relationships/hyperlink" Target="https://mediatrust.org/events/maximum-impact-communicating-the-stats-and-the-stories/" TargetMode="External"/><Relationship Id="rId264" Type="http://schemas.openxmlformats.org/officeDocument/2006/relationships/hyperlink" Target="https://www.mills-reeve.com/events/people-matter-charities-how-to-avoid-employment-tr" TargetMode="External"/><Relationship Id="rId265" Type="http://schemas.openxmlformats.org/officeDocument/2006/relationships/hyperlink" Target="https://www.nya.org.uk/skills/safeguarding-and-risk-management-hub/" TargetMode="External"/><Relationship Id="rId266" Type="http://schemas.openxmlformats.org/officeDocument/2006/relationships/hyperlink" Target="https://navca.org.uk/events" TargetMode="External"/><Relationship Id="rId267" Type="http://schemas.openxmlformats.org/officeDocument/2006/relationships/hyperlink" Target="https://www.ncvo.org.uk/training-events/#/" TargetMode="External"/><Relationship Id="rId268" Type="http://schemas.openxmlformats.org/officeDocument/2006/relationships/hyperlink" Target="https://www.ncvo.org.uk/training-events/#/" TargetMode="External"/><Relationship Id="rId269" Type="http://schemas.openxmlformats.org/officeDocument/2006/relationships/hyperlink" Target="https://www.ncvo.org.uk/training-events/#/" TargetMode="External"/><Relationship Id="rId270" Type="http://schemas.openxmlformats.org/officeDocument/2006/relationships/hyperlink" Target="https://www.ncvo.org.uk/training-events/#/" TargetMode="External"/><Relationship Id="rId271" Type="http://schemas.openxmlformats.org/officeDocument/2006/relationships/hyperlink" Target="https://www.ncvo.org.uk/training-events/#/" TargetMode="External"/><Relationship Id="rId272" Type="http://schemas.openxmlformats.org/officeDocument/2006/relationships/hyperlink" Target="https://www.ncvo.org.uk/training-events/#/" TargetMode="External"/><Relationship Id="rId273" Type="http://schemas.openxmlformats.org/officeDocument/2006/relationships/hyperlink" Target="https://www.ncvo.org.uk/training-events/#/" TargetMode="External"/><Relationship Id="rId274" Type="http://schemas.openxmlformats.org/officeDocument/2006/relationships/hyperlink" Target="https://www.ncvo.org.uk/training-events/#/" TargetMode="External"/><Relationship Id="rId275" Type="http://schemas.openxmlformats.org/officeDocument/2006/relationships/hyperlink" Target="https://www.ncvo.org.uk/training-events/#/" TargetMode="External"/><Relationship Id="rId276" Type="http://schemas.openxmlformats.org/officeDocument/2006/relationships/hyperlink" Target="https://www.ncvo.org.uk/training-events/#/" TargetMode="External"/><Relationship Id="rId277" Type="http://schemas.openxmlformats.org/officeDocument/2006/relationships/hyperlink" Target="https://www.ncvo.org.uk/training-events/#/" TargetMode="External"/><Relationship Id="rId278" Type="http://schemas.openxmlformats.org/officeDocument/2006/relationships/hyperlink" Target="https://www.ncvo.org.uk/training-events/#/" TargetMode="External"/><Relationship Id="rId279" Type="http://schemas.openxmlformats.org/officeDocument/2006/relationships/hyperlink" Target="https://www.ncvo.org.uk/training-events/#/" TargetMode="External"/><Relationship Id="rId280" Type="http://schemas.openxmlformats.org/officeDocument/2006/relationships/hyperlink" Target="https://www.ncvo.org.uk/training-events/#/" TargetMode="External"/><Relationship Id="rId281" Type="http://schemas.openxmlformats.org/officeDocument/2006/relationships/hyperlink" Target="https://www.ncvo.org.uk/training-events/#/" TargetMode="External"/><Relationship Id="rId282" Type="http://schemas.openxmlformats.org/officeDocument/2006/relationships/hyperlink" Target="https://www.ncvo.org.uk/training-events/#/" TargetMode="External"/><Relationship Id="rId283" Type="http://schemas.openxmlformats.org/officeDocument/2006/relationships/hyperlink" Target="https://www.ncvo.org.uk/training-events/#/" TargetMode="External"/><Relationship Id="rId284" Type="http://schemas.openxmlformats.org/officeDocument/2006/relationships/hyperlink" Target="https://www.ncvo.org.uk/training-events/#/" TargetMode="External"/><Relationship Id="rId285" Type="http://schemas.openxmlformats.org/officeDocument/2006/relationships/hyperlink" Target="https://www.ncvo.org.uk/training-events/#/" TargetMode="External"/><Relationship Id="rId286" Type="http://schemas.openxmlformats.org/officeDocument/2006/relationships/hyperlink" Target="https://www.ncvo.org.uk/training-events/#/" TargetMode="External"/><Relationship Id="rId287" Type="http://schemas.openxmlformats.org/officeDocument/2006/relationships/hyperlink" Target="https://www.thinknpc.org/events-and-training/ai-in-the-charity-sector-getting-past-the-hype/" TargetMode="External"/><Relationship Id="rId288" Type="http://schemas.openxmlformats.org/officeDocument/2006/relationships/hyperlink" Target="https://www.eventbrite.co.uk/e/managing-staff-registration-546350106877" TargetMode="External"/><Relationship Id="rId289" Type="http://schemas.openxmlformats.org/officeDocument/2006/relationships/hyperlink" Target="https://www.eventbrite.co.uk/e/recruiting-and-managing-volunteers-registration-623906118997" TargetMode="External"/><Relationship Id="rId290" Type="http://schemas.openxmlformats.org/officeDocument/2006/relationships/hyperlink" Target="https://www.eventbrite.co.uk/e/charity-finance-registration-623957974097" TargetMode="External"/><Relationship Id="rId291" Type="http://schemas.openxmlformats.org/officeDocument/2006/relationships/hyperlink" Target="https://www.eventbrite.co.uk/e/project-management-registration-617270772497" TargetMode="External"/><Relationship Id="rId292" Type="http://schemas.openxmlformats.org/officeDocument/2006/relationships/hyperlink" Target="https://ready.csod.com/ui/lms-learning-details/app/course/4e058b86-7655-4e88-b92e-40690011d843" TargetMode="External"/><Relationship Id="rId293" Type="http://schemas.openxmlformats.org/officeDocument/2006/relationships/hyperlink" Target="https://ready.csod.com/ui/lms-learning-details/app/course/bb1a2572-48ae-4315-806b-335eafcb02ef" TargetMode="External"/><Relationship Id="rId294" Type="http://schemas.openxmlformats.org/officeDocument/2006/relationships/hyperlink" Target="https://ready.csod.com/ui/lms-learning-details/app/course/1c4d939c-fb3b-4255-ad9d-22f2145d1f02" TargetMode="External"/><Relationship Id="rId295" Type="http://schemas.openxmlformats.org/officeDocument/2006/relationships/hyperlink" Target="https://ready.csod.com/ui/lms-learning-details/app/course/e5e7fffb-ed8e-47fb-b8d2-cda81b71b99e" TargetMode="External"/><Relationship Id="rId296" Type="http://schemas.openxmlformats.org/officeDocument/2006/relationships/hyperlink" Target="https://ready.csod.com/ui/lms-learning-details/app/course/d04aba12-a46d-404a-bc2c-637891e2729b" TargetMode="External"/><Relationship Id="rId297" Type="http://schemas.openxmlformats.org/officeDocument/2006/relationships/hyperlink" Target="https://ready.csod.com/ui/lms-learning-details/app/curriculum/756bf2b9-d051-48c3-8038-eaba66214fa3" TargetMode="External"/><Relationship Id="rId298" Type="http://schemas.openxmlformats.org/officeDocument/2006/relationships/hyperlink" Target="https://ready.csod.com/ui/lms-learning-details/app/material/6ae77ea3-12ee-42e3-a10e-b1eb40560d1c" TargetMode="External"/><Relationship Id="rId299" Type="http://schemas.openxmlformats.org/officeDocument/2006/relationships/hyperlink" Target="https://ready.csod.com/ui/lms-learning-details/app/course/28ccd456-ab27-4139-9e5f-0dfb9088ac25" TargetMode="External"/><Relationship Id="rId300" Type="http://schemas.openxmlformats.org/officeDocument/2006/relationships/hyperlink" Target="https://www.northern.ac.uk/course/community-project-management/" TargetMode="External"/><Relationship Id="rId301" Type="http://schemas.openxmlformats.org/officeDocument/2006/relationships/hyperlink" Target="https://www.nicva.org/event/making-self-evaluation-work-for-you-in-person" TargetMode="External"/><Relationship Id="rId302" Type="http://schemas.openxmlformats.org/officeDocument/2006/relationships/hyperlink" Target="https://www.nicva.org/event/cfni-programme-learning-event-10-being-an-effective-chair-rescheduled-online" TargetMode="External"/><Relationship Id="rId303" Type="http://schemas.openxmlformats.org/officeDocument/2006/relationships/hyperlink" Target="https://www.nicva.org/event/charity-finance-for-charity-finance-workers-2" TargetMode="External"/><Relationship Id="rId304" Type="http://schemas.openxmlformats.org/officeDocument/2006/relationships/hyperlink" Target="https://www.nicva.org/event/cfni-programme-learning-event-11-essential-hr-for-trustees-online" TargetMode="External"/><Relationship Id="rId305" Type="http://schemas.openxmlformats.org/officeDocument/2006/relationships/hyperlink" Target="https://www.nicva.org/event/an-introduction-to-social-value-workshop-online" TargetMode="External"/><Relationship Id="rId306" Type="http://schemas.openxmlformats.org/officeDocument/2006/relationships/hyperlink" Target="https://www.nicva.org/event/an-introduction-to-impact-practice-workshop-online" TargetMode="External"/><Relationship Id="rId307" Type="http://schemas.openxmlformats.org/officeDocument/2006/relationships/hyperlink" Target="https://www.nicva.org/event/how-can-an-outcomes-based-approach-work-for-you-online" TargetMode="External"/><Relationship Id="rId308" Type="http://schemas.openxmlformats.org/officeDocument/2006/relationships/hyperlink" Target="https://www.nicva.org/event/listening-to-users-an-introduction-to-focus-groups" TargetMode="External"/><Relationship Id="rId309" Type="http://schemas.openxmlformats.org/officeDocument/2006/relationships/hyperlink" Target="https://learning.nspcc.org.uk/training/managing-allegations-abuse" TargetMode="External"/><Relationship Id="rId310" Type="http://schemas.openxmlformats.org/officeDocument/2006/relationships/hyperlink" Target="https://learning.nspcc.org.uk/training/safer-recruitment" TargetMode="External"/><Relationship Id="rId311" Type="http://schemas.openxmlformats.org/officeDocument/2006/relationships/hyperlink" Target="https://learning.nspcc.org.uk/training/safer-recruitment" TargetMode="External"/><Relationship Id="rId312" Type="http://schemas.openxmlformats.org/officeDocument/2006/relationships/hyperlink" Target="https://learning.nspcc.org.uk/training/safeguarding-charity-trustees" TargetMode="External"/><Relationship Id="rId313" Type="http://schemas.openxmlformats.org/officeDocument/2006/relationships/hyperlink" Target="https://www.eventbrite.co.uk/e/reporting-to-a-funder-an-interactive-guide-to-writing-an-evaluation-report-tickets-637233702157" TargetMode="External"/><Relationship Id="rId314" Type="http://schemas.openxmlformats.org/officeDocument/2006/relationships/hyperlink" Target="https://www.eventbrite.co.uk/e/introduction-to-volunteer-management-workshop-tickets-638750880077" TargetMode="External"/><Relationship Id="rId315" Type="http://schemas.openxmlformats.org/officeDocument/2006/relationships/hyperlink" Target="https://www.open.edu/openlearncreate/course/view.php?id=5717" TargetMode="External"/><Relationship Id="rId316" Type="http://schemas.openxmlformats.org/officeDocument/2006/relationships/hyperlink" Target="https://www.open.edu/openlearn/money-business/collaborative-leadership-voluntary-organisations/content-section-overview?active-tab=description-tab" TargetMode="External"/><Relationship Id="rId317" Type="http://schemas.openxmlformats.org/officeDocument/2006/relationships/hyperlink" Target="https://www.open.edu/openlearn/money-business/developing-leadership-practice-voluntary-organisations/content-section-overview?active-tab=description-tab" TargetMode="External"/><Relationship Id="rId318" Type="http://schemas.openxmlformats.org/officeDocument/2006/relationships/hyperlink" Target="https://www.open.edu/openlearncreate/course/view.php?id=3521" TargetMode="External"/><Relationship Id="rId319" Type="http://schemas.openxmlformats.org/officeDocument/2006/relationships/hyperlink" Target="https://ocva.org.uk/training-and-events/project-evaluation-courses/" TargetMode="External"/><Relationship Id="rId320" Type="http://schemas.openxmlformats.org/officeDocument/2006/relationships/hyperlink" Target="https://ocva.org.uk/training-and-events/project-evaluation-courses/" TargetMode="External"/><Relationship Id="rId321" Type="http://schemas.openxmlformats.org/officeDocument/2006/relationships/hyperlink" Target="https://ocva.org.uk/training-and-events/how-to-be-a-good-trustee-2/" TargetMode="External"/><Relationship Id="rId322" Type="http://schemas.openxmlformats.org/officeDocument/2006/relationships/hyperlink" Target="https://ocva.org.uk/training-and-events/project-evaluation-courses/" TargetMode="External"/><Relationship Id="rId323" Type="http://schemas.openxmlformats.org/officeDocument/2006/relationships/hyperlink" Target="https://ocva.org.uk/training-and-events/trustee-courses/" TargetMode="External"/><Relationship Id="rId324" Type="http://schemas.openxmlformats.org/officeDocument/2006/relationships/hyperlink" Target="https://ocva.org.uk/training-and-events/volunteer-managing-courses/" TargetMode="External"/><Relationship Id="rId325" Type="http://schemas.openxmlformats.org/officeDocument/2006/relationships/hyperlink" Target="https://ocva.org.uk/training-and-events/fundraising-courses/" TargetMode="External"/><Relationship Id="rId326" Type="http://schemas.openxmlformats.org/officeDocument/2006/relationships/hyperlink" Target="https://ocva.org.uk/training-and-events/volunteer-managing-courses/" TargetMode="External"/><Relationship Id="rId327" Type="http://schemas.openxmlformats.org/officeDocument/2006/relationships/hyperlink" Target="https://www.eventbrite.co.uk/e/climate-change-training-for-charity-trustees-tickets-510167553887" TargetMode="External"/><Relationship Id="rId328" Type="http://schemas.openxmlformats.org/officeDocument/2006/relationships/hyperlink" Target="https://www.qmu.ac.uk/study-here/short-courses/short-courses/leadership-governance-and-strategy-not-for-profit/" TargetMode="External"/><Relationship Id="rId329" Type="http://schemas.openxmlformats.org/officeDocument/2006/relationships/hyperlink" Target="https://www.eventbrite.co.uk/e/treasurer-training-tickets-608273982857" TargetMode="External"/><Relationship Id="rId330" Type="http://schemas.openxmlformats.org/officeDocument/2006/relationships/hyperlink" Target="https://www.eventbrite.co.uk/e/volunteer-management-training-effective-recruitment-keeping-it-legal-tickets-616448904267" TargetMode="External"/><Relationship Id="rId331" Type="http://schemas.openxmlformats.org/officeDocument/2006/relationships/hyperlink" Target="https://reasondigital.com/rd-skills-hub/" TargetMode="External"/><Relationship Id="rId332" Type="http://schemas.openxmlformats.org/officeDocument/2006/relationships/hyperlink" Target="https://www.eventbrite.co.uk/e/a-practical-introduction-to-social-impact-measurement-tickets-574529482147" TargetMode="External"/><Relationship Id="rId333" Type="http://schemas.openxmlformats.org/officeDocument/2006/relationships/hyperlink" Target="https://events.aidecrm.co.uk/redbridge/events/71" TargetMode="External"/><Relationship Id="rId334" Type="http://schemas.openxmlformats.org/officeDocument/2006/relationships/hyperlink" Target="https://events.aidecrm.co.uk/redbridge/events/83" TargetMode="External"/><Relationship Id="rId335" Type="http://schemas.openxmlformats.org/officeDocument/2006/relationships/hyperlink" Target="https://events.aidecrm.co.uk/redbridge/events/69" TargetMode="External"/><Relationship Id="rId336" Type="http://schemas.openxmlformats.org/officeDocument/2006/relationships/hyperlink" Target="https://events.aidecrm.co.uk/redbridge/events/63" TargetMode="External"/><Relationship Id="rId337" Type="http://schemas.openxmlformats.org/officeDocument/2006/relationships/hyperlink" Target="https://events.aidecrm.co.uk/redbridge/events/91" TargetMode="External"/><Relationship Id="rId338" Type="http://schemas.openxmlformats.org/officeDocument/2006/relationships/hyperlink" Target="https://events.aidecrm.co.uk/redbridge/events/105" TargetMode="External"/><Relationship Id="rId339" Type="http://schemas.openxmlformats.org/officeDocument/2006/relationships/hyperlink" Target="https://www.eventbrite.co.uk/e/building-successful-partnerships-and-collaboration-tickets-622575479017" TargetMode="External"/><Relationship Id="rId340" Type="http://schemas.openxmlformats.org/officeDocument/2006/relationships/hyperlink" Target="https://www.eventbrite.co.uk/e/how-to-make-your-charity-premises-green-accessible-and-energy-efficient-tickets-596681579667" TargetMode="External"/><Relationship Id="rId341" Type="http://schemas.openxmlformats.org/officeDocument/2006/relationships/hyperlink" Target="https://www.eventbrite.co.uk/e/starting-up-how-to-become-a-charity-or-social-enterprise-tickets-465093516227" TargetMode="External"/><Relationship Id="rId342" Type="http://schemas.openxmlformats.org/officeDocument/2006/relationships/hyperlink" Target="https://reasondigital.com/rd-skills-hub/" TargetMode="External"/><Relationship Id="rId343" Type="http://schemas.openxmlformats.org/officeDocument/2006/relationships/hyperlink" Target="https://www.scouts.org.uk/volunteers/learning-development-and-awards/training/trainers/support-resources-for-trainers/training-advisers-guide-for-managers-and-supporters/skills-courses/" TargetMode="External"/><Relationship Id="rId344" Type="http://schemas.openxmlformats.org/officeDocument/2006/relationships/hyperlink" Target="https://www.scouts.org.uk/volunteers/learning-development-and-awards/training/trainers/support-resources-for-trainers/training-advisers-guide-for-managers-and-supporters/skills-courses/" TargetMode="External"/><Relationship Id="rId345" Type="http://schemas.openxmlformats.org/officeDocument/2006/relationships/hyperlink" Target="https://www.scouts.org.uk/volunteers/learning-development-and-awards/training/trainers/support-resources-for-trainers/training-advisers-guide-for-managers-and-supporters/skills-courses/" TargetMode="External"/><Relationship Id="rId346" Type="http://schemas.openxmlformats.org/officeDocument/2006/relationships/hyperlink" Target="https://scvo.scot/events/a1v3z00000LDApnAAH/plan-measure-and-report-social-impact" TargetMode="External"/><Relationship Id="rId347" Type="http://schemas.openxmlformats.org/officeDocument/2006/relationships/hyperlink" Target="https://scvo.scot/events/a1v3z00000LDEtzAAH/introduction-to-people-management-essentials-for-team-leaders-supervisors-and-managers" TargetMode="External"/><Relationship Id="rId348" Type="http://schemas.openxmlformats.org/officeDocument/2006/relationships/hyperlink" Target="https://scvo.scot/events/a1v3z00000LDEtyAAH/adapt-and-develop-your-management-skills-managing-people-in-the-modern-world" TargetMode="External"/><Relationship Id="rId349" Type="http://schemas.openxmlformats.org/officeDocument/2006/relationships/hyperlink" Target="https://scvo.scot/events/a1v3z00000LDHQaAAP/introduction-to-project-management" TargetMode="External"/><Relationship Id="rId350" Type="http://schemas.openxmlformats.org/officeDocument/2006/relationships/hyperlink" Target="https://scvo.scot/events/a1v3z00000LDN3HAAX/introduction-to-data-protection-and-the-gdpr" TargetMode="External"/><Relationship Id="rId351" Type="http://schemas.openxmlformats.org/officeDocument/2006/relationships/hyperlink" Target="https://england.shelter.org.uk/professional_resources/shelter_training/webinars_for_individuals" TargetMode="External"/><Relationship Id="rId352" Type="http://schemas.openxmlformats.org/officeDocument/2006/relationships/hyperlink" Target="https://www.eventbrite.co.uk/e/financial-planning-and-stability-tickets-648974128087" TargetMode="External"/><Relationship Id="rId353" Type="http://schemas.openxmlformats.org/officeDocument/2006/relationships/hyperlink" Target="https://www.smithschool.ox.ac.uk/course/introduction-sustainable-finance-course" TargetMode="External"/><Relationship Id="rId354" Type="http://schemas.openxmlformats.org/officeDocument/2006/relationships/hyperlink" Target="https://www.eventbrite.co.uk/e/effective-volunteer-recruitment-tickets-638052089977" TargetMode="External"/><Relationship Id="rId355" Type="http://schemas.openxmlformats.org/officeDocument/2006/relationships/hyperlink" Target="https://www.edx.org/course/essentials-of-program-strategy-and-evaluation" TargetMode="External"/><Relationship Id="rId356" Type="http://schemas.openxmlformats.org/officeDocument/2006/relationships/hyperlink" Target="https://www.sventerprise.org.uk/index.php/events-calendar/sve-data-protection-including-gdpr-home/" TargetMode="External"/><Relationship Id="rId357" Type="http://schemas.openxmlformats.org/officeDocument/2006/relationships/hyperlink" Target="https://www.sventerprise.org.uk/index.php/events-calendar/sve-good-communication-including-gdpr-home/" TargetMode="External"/><Relationship Id="rId358" Type="http://schemas.openxmlformats.org/officeDocument/2006/relationships/hyperlink" Target="https://www.stoneking.co.uk/event/charity-training-essential-trustee-and-governance-practice-20072023" TargetMode="External"/><Relationship Id="rId359" Type="http://schemas.openxmlformats.org/officeDocument/2006/relationships/hyperlink" Target="https://www.stoneking.co.uk/news/hours-training-charity-trustees" TargetMode="External"/><Relationship Id="rId360" Type="http://schemas.openxmlformats.org/officeDocument/2006/relationships/hyperlink" Target="https://www.eventbrite.co.uk/e/building-firm-foundations-tickets-630861342257" TargetMode="External"/><Relationship Id="rId361" Type="http://schemas.openxmlformats.org/officeDocument/2006/relationships/hyperlink" Target="https://www.eventbrite.co.uk/e/business-plan-development-tickets-642053648747" TargetMode="External"/><Relationship Id="rId362" Type="http://schemas.openxmlformats.org/officeDocument/2006/relationships/hyperlink" Target="https://www.eventbrite.co.uk/e/working-in-partnership-tickets-642062324697" TargetMode="External"/><Relationship Id="rId363" Type="http://schemas.openxmlformats.org/officeDocument/2006/relationships/hyperlink" Target="https://www.eventbrite.co.uk/e/business-continuity-planning-workshop-tickets-637980275177" TargetMode="External"/><Relationship Id="rId364" Type="http://schemas.openxmlformats.org/officeDocument/2006/relationships/hyperlink" Target="https://www.reed.co.uk/courses/charity-accounting-standards-policies-concepts-and-principles/437226#" TargetMode="External"/><Relationship Id="rId365" Type="http://schemas.openxmlformats.org/officeDocument/2006/relationships/hyperlink" Target="https://www.eventbrite.co.uk/e/volunteer-management-registration-611161048147" TargetMode="External"/><Relationship Id="rId366" Type="http://schemas.openxmlformats.org/officeDocument/2006/relationships/hyperlink" Target="https://www.argylltsi.org/uploads/1/2/3/3/123356694/onlinecourses-mar23.pdf" TargetMode="External"/><Relationship Id="rId367" Type="http://schemas.openxmlformats.org/officeDocument/2006/relationships/hyperlink" Target="https://www.scvs.org.uk/Event/legal-charity-commission-update-june2023" TargetMode="External"/><Relationship Id="rId368" Type="http://schemas.openxmlformats.org/officeDocument/2006/relationships/hyperlink" Target="https://www.scvs.org.uk/Event/excelling-in-vol-man-july2023" TargetMode="External"/><Relationship Id="rId369" Type="http://schemas.openxmlformats.org/officeDocument/2006/relationships/hyperlink" Target="https://tailormade-training.co.uk/courses/safer-recruitment-for-voluntary-sector-organisations-charities/" TargetMode="External"/><Relationship Id="rId370" Type="http://schemas.openxmlformats.org/officeDocument/2006/relationships/hyperlink" Target="https://www.talkaction.org/training-courses/volunteer-management-training/" TargetMode="External"/><Relationship Id="rId371" Type="http://schemas.openxmlformats.org/officeDocument/2006/relationships/hyperlink" Target="https://tavistockandportman.ac.uk/courses/leadership-and-management-in-the-public-and-voluntary-sectors-a-systemic-perspective-cpd23/" TargetMode="External"/><Relationship Id="rId372" Type="http://schemas.openxmlformats.org/officeDocument/2006/relationships/hyperlink" Target="https://boys-brigade.org.uk/events/company-management-training-chelmsford/" TargetMode="External"/><Relationship Id="rId373" Type="http://schemas.openxmlformats.org/officeDocument/2006/relationships/hyperlink" Target="https://www.managementcentre.co.uk/training-programmes/emerging-managers-programme-charity-management-training/" TargetMode="External"/><Relationship Id="rId374" Type="http://schemas.openxmlformats.org/officeDocument/2006/relationships/hyperlink" Target="https://www.managementcentre.co.uk/training-programmes/advanced-people-management/" TargetMode="External"/><Relationship Id="rId375" Type="http://schemas.openxmlformats.org/officeDocument/2006/relationships/hyperlink" Target="https://www.managementcentre.co.uk/training-programmes/managing-at-a-distance/" TargetMode="External"/><Relationship Id="rId376" Type="http://schemas.openxmlformats.org/officeDocument/2006/relationships/hyperlink" Target="https://www.managementcentre.co.uk/training-programmes/project-management-training-for-charities/" TargetMode="External"/><Relationship Id="rId377" Type="http://schemas.openxmlformats.org/officeDocument/2006/relationships/hyperlink" Target="https://www.managementcentre.co.uk/training-programmes/project-leadership/" TargetMode="External"/><Relationship Id="rId378" Type="http://schemas.openxmlformats.org/officeDocument/2006/relationships/hyperlink" Target="https://www.managementcentre.co.uk/training-programmes/transformational-leadership-training-for-charities/" TargetMode="External"/><Relationship Id="rId379" Type="http://schemas.openxmlformats.org/officeDocument/2006/relationships/hyperlink" Target="https://www.managementcentre.co.uk/training-programmes/strategic-leadership/" TargetMode="External"/><Relationship Id="rId380" Type="http://schemas.openxmlformats.org/officeDocument/2006/relationships/hyperlink" Target="https://www.managementcentre.co.uk/training-programmes/performance-management-managers/" TargetMode="External"/><Relationship Id="rId381" Type="http://schemas.openxmlformats.org/officeDocument/2006/relationships/hyperlink" Target="https://www.managementcentre.co.uk/training-programmes/coaching-skills-managers/" TargetMode="External"/><Relationship Id="rId382" Type="http://schemas.openxmlformats.org/officeDocument/2006/relationships/hyperlink" Target="https://www.managementcentre.co.uk/training-programmes/strategy-toolbox/" TargetMode="External"/><Relationship Id="rId383" Type="http://schemas.openxmlformats.org/officeDocument/2006/relationships/hyperlink" Target="https://www.managementcentre.co.uk/training-programmes/developing-business-skills/" TargetMode="External"/><Relationship Id="rId384" Type="http://schemas.openxmlformats.org/officeDocument/2006/relationships/hyperlink" Target="https://www.managementcentre.co.uk/training-programmes/leading-and-managing-change/" TargetMode="External"/><Relationship Id="rId385" Type="http://schemas.openxmlformats.org/officeDocument/2006/relationships/hyperlink" Target="https://www.managementcentre.co.uk/training-programmes/facilitation-skills/" TargetMode="External"/><Relationship Id="rId386" Type="http://schemas.openxmlformats.org/officeDocument/2006/relationships/hyperlink" Target="https://www.eventbrite.co.uk/cc/line-management-training-555609" TargetMode="External"/><Relationship Id="rId387" Type="http://schemas.openxmlformats.org/officeDocument/2006/relationships/hyperlink" Target="https://www.thesurvivorstrust.org/independent-sexual-violence-adviser-service-manager-programme" TargetMode="External"/><Relationship Id="rId388" Type="http://schemas.openxmlformats.org/officeDocument/2006/relationships/hyperlink" Target="https://www.eventbrite.co.uk/e/charity-trustee-understanding-your-responsibilities-tickets-580182991947" TargetMode="External"/><Relationship Id="rId389" Type="http://schemas.openxmlformats.org/officeDocument/2006/relationships/hyperlink" Target="https://www.eventbrite.co.uk/e/holding-effective-and-engaging-trustee-meetings-tickets-580275117497" TargetMode="External"/><Relationship Id="rId390" Type="http://schemas.openxmlformats.org/officeDocument/2006/relationships/hyperlink" Target="https://www.eventbrite.co.uk/e/setting-outcomes-and-indicators-tickets-580275588907" TargetMode="External"/><Relationship Id="rId391" Type="http://schemas.openxmlformats.org/officeDocument/2006/relationships/hyperlink" Target="https://www.eventbrite.co.uk/e/evaluating-your-impact-tickets-580276531727" TargetMode="External"/><Relationship Id="rId392" Type="http://schemas.openxmlformats.org/officeDocument/2006/relationships/hyperlink" Target="https://www.eventbrite.co.uk/e/recruiting-volunteers-tickets-576113078727" TargetMode="External"/><Relationship Id="rId393" Type="http://schemas.openxmlformats.org/officeDocument/2006/relationships/hyperlink" Target="https://www.eventbrite.co.uk/e/achieving-good-organisational-governance-tickets-580241406667" TargetMode="External"/><Relationship Id="rId394" Type="http://schemas.openxmlformats.org/officeDocument/2006/relationships/hyperlink" Target="https://www.eventbrite.co.uk/e/effective-business-planning-in-the-third-sector-tickets-580249992347" TargetMode="External"/><Relationship Id="rId395" Type="http://schemas.openxmlformats.org/officeDocument/2006/relationships/hyperlink" Target="https://www.eventbrite.co.uk/e/organisational-sustainability-and-succession-tickets-580272078407" TargetMode="External"/><Relationship Id="rId396" Type="http://schemas.openxmlformats.org/officeDocument/2006/relationships/hyperlink" Target="https://www.eventbrite.co.uk/e/equality-and-diversity-tickets-578812863857" TargetMode="External"/><Relationship Id="rId397" Type="http://schemas.openxmlformats.org/officeDocument/2006/relationships/hyperlink" Target="https://www.eventbrite.co.uk/e/risk-management-tickets-576272635967" TargetMode="External"/><Relationship Id="rId398" Type="http://schemas.openxmlformats.org/officeDocument/2006/relationships/hyperlink" Target="https://www.eventbrite.co.uk/e/understanding-your-role-as-office-bearer-tickets-580247534997" TargetMode="External"/><Relationship Id="rId399" Type="http://schemas.openxmlformats.org/officeDocument/2006/relationships/hyperlink" Target="https://thre.org.uk/training/" TargetMode="External"/><Relationship Id="rId400" Type="http://schemas.openxmlformats.org/officeDocument/2006/relationships/hyperlink" Target="https://thre.org.uk/training/" TargetMode="External"/><Relationship Id="rId401" Type="http://schemas.openxmlformats.org/officeDocument/2006/relationships/hyperlink" Target="https://thirdsectorlab.co.uk/training/social-media-strategy-3-copy/" TargetMode="External"/><Relationship Id="rId402" Type="http://schemas.openxmlformats.org/officeDocument/2006/relationships/hyperlink" Target="https://thirdsectorlab.co.uk/training/digital-strategy-2/" TargetMode="External"/><Relationship Id="rId403" Type="http://schemas.openxmlformats.org/officeDocument/2006/relationships/hyperlink" Target="https://www.eventbrite.com/e/build-a-charity-growth-strategy-that-works-tickets-440355313597" TargetMode="External"/><Relationship Id="rId404" Type="http://schemas.openxmlformats.org/officeDocument/2006/relationships/hyperlink" Target="https://www.eventbrite.com/e/engaging-politicians-policy-makers-with-your-charity-tickets-591269542117" TargetMode="External"/><Relationship Id="rId405" Type="http://schemas.openxmlformats.org/officeDocument/2006/relationships/hyperlink" Target="https://www.eventbrite.com/e/engaging-corporate-support-for-your-charity-tickets-591511455687" TargetMode="External"/><Relationship Id="rId406" Type="http://schemas.openxmlformats.org/officeDocument/2006/relationships/hyperlink" Target="https://www.eventbrite.com/e/understand-your-charitys-audience-better-tickets-594111602797" TargetMode="External"/><Relationship Id="rId407" Type="http://schemas.openxmlformats.org/officeDocument/2006/relationships/hyperlink" Target="https://www.eventbrite.com/e/coping-with-competition-for-charities-tickets-609362348187" TargetMode="External"/><Relationship Id="rId408" Type="http://schemas.openxmlformats.org/officeDocument/2006/relationships/hyperlink" Target="https://www.eventbrite.com/e/measuring-impact-for-smaller-charities-tickets-609407402947" TargetMode="External"/><Relationship Id="rId409" Type="http://schemas.openxmlformats.org/officeDocument/2006/relationships/hyperlink" Target="https://www.eventbrite.com/e/volunteer-recruitment-for-smaller-charities-tickets-609429870147" TargetMode="External"/><Relationship Id="rId410" Type="http://schemas.openxmlformats.org/officeDocument/2006/relationships/hyperlink" Target="https://www.eventbrite.com/e/innovation-and-tech-opportunities-for-smaller-charities-tickets-609524583437" TargetMode="External"/><Relationship Id="rId411" Type="http://schemas.openxmlformats.org/officeDocument/2006/relationships/hyperlink" Target="https://www.thirdsectortraining.co.uk/training/training-courses" TargetMode="External"/><Relationship Id="rId412" Type="http://schemas.openxmlformats.org/officeDocument/2006/relationships/hyperlink" Target="https://www.thirdsectortraining.co.uk/training/training-courses" TargetMode="External"/><Relationship Id="rId413" Type="http://schemas.openxmlformats.org/officeDocument/2006/relationships/hyperlink" Target="https://www.thirdsectortraining.co.uk/training/training-courses" TargetMode="External"/><Relationship Id="rId414" Type="http://schemas.openxmlformats.org/officeDocument/2006/relationships/hyperlink" Target="https://www.varb.org.uk/recruiting-managing-young-volunteers-19-25/" TargetMode="External"/><Relationship Id="rId415" Type="http://schemas.openxmlformats.org/officeDocument/2006/relationships/hyperlink" Target="https://www.udemy.com/course/digitalmarketing/" TargetMode="External"/><Relationship Id="rId416" Type="http://schemas.openxmlformats.org/officeDocument/2006/relationships/hyperlink" Target="https://www.udemy.com/course/basics-of-nonprofit-leadership/" TargetMode="External"/><Relationship Id="rId417" Type="http://schemas.openxmlformats.org/officeDocument/2006/relationships/hyperlink" Target="https://www.udemy.com/course/nonprofitstorytelling/" TargetMode="External"/><Relationship Id="rId418" Type="http://schemas.openxmlformats.org/officeDocument/2006/relationships/hyperlink" Target="https://www.udemy.com/course/how-to-set-up-salesforce-for-a-charity-or-nonprofit/" TargetMode="External"/><Relationship Id="rId419" Type="http://schemas.openxmlformats.org/officeDocument/2006/relationships/hyperlink" Target="https://www.udemy.com/course/generate-income-streams-build-resilience-sustainability/" TargetMode="External"/><Relationship Id="rId420" Type="http://schemas.openxmlformats.org/officeDocument/2006/relationships/hyperlink" Target="https://www.udemy.com/course/digital-communications-strategy-for-non-profits/" TargetMode="External"/><Relationship Id="rId421" Type="http://schemas.openxmlformats.org/officeDocument/2006/relationships/hyperlink" Target="https://www.udemy.com/course/your-ngo/" TargetMode="External"/><Relationship Id="rId422" Type="http://schemas.openxmlformats.org/officeDocument/2006/relationships/hyperlink" Target="https://www.udemy.com/course/data-driven-nonprofits/" TargetMode="External"/><Relationship Id="rId423" Type="http://schemas.openxmlformats.org/officeDocument/2006/relationships/hyperlink" Target="https://www.udemy.com/course/data-driven-nonprofits/" TargetMode="External"/><Relationship Id="rId424" Type="http://schemas.openxmlformats.org/officeDocument/2006/relationships/hyperlink" Target="https://www.uktraining.com/training/charities-the-role-of-the-secretary/75/classroom" TargetMode="External"/><Relationship Id="rId425" Type="http://schemas.openxmlformats.org/officeDocument/2006/relationships/hyperlink" Target="https://www.uktraining.com/training/vat-for-charities/52/online" TargetMode="External"/><Relationship Id="rId426" Type="http://schemas.openxmlformats.org/officeDocument/2006/relationships/hyperlink" Target="https://research.kent.ac.uk/philanthropy/home/ma-in-a-day/" TargetMode="External"/><Relationship Id="rId427" Type="http://schemas.openxmlformats.org/officeDocument/2006/relationships/hyperlink" Target="https://www.edx.org/course/community-engagement-collaborating-for-change" TargetMode="External"/><Relationship Id="rId428" Type="http://schemas.openxmlformats.org/officeDocument/2006/relationships/hyperlink" Target="https://www.eventbrite.co.uk/e/training-monitoring-and-evaluation-tickets-449515481907" TargetMode="External"/><Relationship Id="rId429" Type="http://schemas.openxmlformats.org/officeDocument/2006/relationships/hyperlink" Target="https://www.eventbrite.co.uk/e/training-supporting-and-managing-volunteers-tickets-450488421997" TargetMode="External"/><Relationship Id="rId430" Type="http://schemas.openxmlformats.org/officeDocument/2006/relationships/hyperlink" Target="https://www.eventbrite.co.uk/e/training-planning-for-the-future-tickets-449507177067" TargetMode="External"/><Relationship Id="rId431" Type="http://schemas.openxmlformats.org/officeDocument/2006/relationships/hyperlink" Target="https://www.eventbrite.co.uk/e/training-introduction-to-budgeting-forecasting-financial-reporting-tickets-488676744297" TargetMode="External"/><Relationship Id="rId432" Type="http://schemas.openxmlformats.org/officeDocument/2006/relationships/hyperlink" Target="https://vast.org.uk/training-and-events-2/" TargetMode="External"/><Relationship Id="rId433" Type="http://schemas.openxmlformats.org/officeDocument/2006/relationships/hyperlink" Target="https://vac.org.uk/news-and-events/events/" TargetMode="External"/><Relationship Id="rId434" Type="http://schemas.openxmlformats.org/officeDocument/2006/relationships/hyperlink" Target="https://docs.google.com/forms/d/e/1FAIpQLScoxk8hkWln63UsD_lpIGj4rPw6gb4OD0HmAFs-hJXyteA4Zg/viewform" TargetMode="External"/><Relationship Id="rId435" Type="http://schemas.openxmlformats.org/officeDocument/2006/relationships/hyperlink" Target="https://doinggoodleeds.org.uk/training-course/motivating-and-retaining-volunteers-9/" TargetMode="External"/><Relationship Id="rId436" Type="http://schemas.openxmlformats.org/officeDocument/2006/relationships/hyperlink" Target="https://doinggoodleeds.org.uk/training-course/designated-safeguarding-lead-children-and-young-people-2/" TargetMode="External"/><Relationship Id="rId437" Type="http://schemas.openxmlformats.org/officeDocument/2006/relationships/hyperlink" Target="https://doinggoodleeds.org.uk/training-course/volunteers-and-the-law-10/" TargetMode="External"/><Relationship Id="rId438" Type="http://schemas.openxmlformats.org/officeDocument/2006/relationships/hyperlink" Target="https://doinggoodleeds.org.uk/training-course/measuring-outcomes-and-impact-5/" TargetMode="External"/><Relationship Id="rId439" Type="http://schemas.openxmlformats.org/officeDocument/2006/relationships/hyperlink" Target="https://doinggoodleeds.org.uk/training-course/roles-and-responsibilities-of-trustees-6/" TargetMode="External"/><Relationship Id="rId440" Type="http://schemas.openxmlformats.org/officeDocument/2006/relationships/hyperlink" Target="https://doinggoodleeds.org.uk/training-course/effective-supervision-and-appraisal-3/" TargetMode="External"/><Relationship Id="rId441" Type="http://schemas.openxmlformats.org/officeDocument/2006/relationships/hyperlink" Target="https://doinggoodleeds.org.uk/training-course/understanding-leadership-7/" TargetMode="External"/><Relationship Id="rId442" Type="http://schemas.openxmlformats.org/officeDocument/2006/relationships/hyperlink" Target="https://doinggoodleeds.org.uk/training-course/where-to-start-with-strategic-planning-5/" TargetMode="External"/><Relationship Id="rId443" Type="http://schemas.openxmlformats.org/officeDocument/2006/relationships/hyperlink" Target="https://doinggoodleeds.org.uk/training-course/becoming-a-confident-public-speaker-4/" TargetMode="External"/><Relationship Id="rId444" Type="http://schemas.openxmlformats.org/officeDocument/2006/relationships/hyperlink" Target="https://www.eventbrite.co.uk/e/vcse-organisational-planning-tickets-621644895617" TargetMode="External"/><Relationship Id="rId445" Type="http://schemas.openxmlformats.org/officeDocument/2006/relationships/hyperlink" Target="https://www.eventbrite.co.uk/e/volunteering-and-the-law-tickets-620698284277" TargetMode="External"/><Relationship Id="rId446" Type="http://schemas.openxmlformats.org/officeDocument/2006/relationships/hyperlink" Target="https://www.eventbrite.co.uk/e/managing-remote-volunteers-tickets-631340074157" TargetMode="External"/><Relationship Id="rId447" Type="http://schemas.openxmlformats.org/officeDocument/2006/relationships/hyperlink" Target="https://www.eventbrite.co.uk/e/guide-to-governance-managing-your-charity-business-planning-tickets-516660644897" TargetMode="External"/><Relationship Id="rId448" Type="http://schemas.openxmlformats.org/officeDocument/2006/relationships/hyperlink" Target="https://www.varotherham.org.uk/training-courses/volunteer-management-training---recruitment-and-selection-" TargetMode="External"/><Relationship Id="rId449" Type="http://schemas.openxmlformats.org/officeDocument/2006/relationships/hyperlink" Target="https://www.voluntaryactionshetland.com/what/organisations/training-learning/understanding-finances" TargetMode="External"/><Relationship Id="rId450" Type="http://schemas.openxmlformats.org/officeDocument/2006/relationships/hyperlink" Target="https://www.voluntaryactionshetland.com/what/organisations/training-learning/roles-and-responsibilities-of-a-management-committee" TargetMode="External"/><Relationship Id="rId451" Type="http://schemas.openxmlformats.org/officeDocument/2006/relationships/hyperlink" Target="https://www.voluntaryactionshetland.com/what/organisations/training-learning/organisational-structures" TargetMode="External"/><Relationship Id="rId452" Type="http://schemas.openxmlformats.org/officeDocument/2006/relationships/hyperlink" Target="https://www.voluntaryactionshetland.com/what/organisations/training-learning/treasurer-training" TargetMode="External"/><Relationship Id="rId453" Type="http://schemas.openxmlformats.org/officeDocument/2006/relationships/hyperlink" Target="https://www.eventbrite.co.uk/e/team-leadership-tickets-596927344757" TargetMode="External"/><Relationship Id="rId454" Type="http://schemas.openxmlformats.org/officeDocument/2006/relationships/hyperlink" Target="https://www.eventbrite.co.uk/e/measuring-impact-tickets-577380950967" TargetMode="External"/><Relationship Id="rId455" Type="http://schemas.openxmlformats.org/officeDocument/2006/relationships/hyperlink" Target="https://www.eventbrite.co.uk/e/volunteers-and-the-law-tickets-579040584977" TargetMode="External"/><Relationship Id="rId456" Type="http://schemas.openxmlformats.org/officeDocument/2006/relationships/hyperlink" Target="https://www.vonne.org.uk/events/avoiding-gdpr-pitfalls" TargetMode="External"/><Relationship Id="rId457" Type="http://schemas.openxmlformats.org/officeDocument/2006/relationships/hyperlink" Target="https://cvalive.org.uk/calendar/item/48129771" TargetMode="External"/><Relationship Id="rId458" Type="http://schemas.openxmlformats.org/officeDocument/2006/relationships/hyperlink" Target="https://manchestercommunitycentral.org/training/recruit-retain-volunteers/2023-06-06t090000-2023-06-06t113000" TargetMode="External"/><Relationship Id="rId459" Type="http://schemas.openxmlformats.org/officeDocument/2006/relationships/hyperlink" Target="https://manchestercommunitycentral.org/training/volunteer-rights-and-responsibilities/2023-09-22t090000-2023-09-22t110000" TargetMode="External"/><Relationship Id="rId460" Type="http://schemas.openxmlformats.org/officeDocument/2006/relationships/hyperlink" Target="https://manchestercommunitycentral.org/training/managing-volunteers/2023-11-24t100000-2023-11-24t120000" TargetMode="External"/><Relationship Id="rId461" Type="http://schemas.openxmlformats.org/officeDocument/2006/relationships/hyperlink" Target="https://www.eventbrite.co.uk/e/volunteer-management-workshops-sep-oct-2023-tickets-640417033587?aff=ebdsoporgprofile" TargetMode="External"/><Relationship Id="rId462" Type="http://schemas.openxmlformats.org/officeDocument/2006/relationships/hyperlink" Target="https://www.volunteercornwall.org.uk/ilm" TargetMode="External"/><Relationship Id="rId463" Type="http://schemas.openxmlformats.org/officeDocument/2006/relationships/hyperlink" Target="https://www.volunteercornwall.org.uk/upcomingcourses/level4-ilm-may23" TargetMode="External"/><Relationship Id="rId464" Type="http://schemas.openxmlformats.org/officeDocument/2006/relationships/hyperlink" Target="https://www.volunteerscotland.net/event/effective-leadership-in-volunteering-june" TargetMode="External"/><Relationship Id="rId465" Type="http://schemas.openxmlformats.org/officeDocument/2006/relationships/hyperlink" Target="https://www.volunteerscotland.net/event/interactive-learning-bite-inclusion-in-volunteering" TargetMode="External"/><Relationship Id="rId466" Type="http://schemas.openxmlformats.org/officeDocument/2006/relationships/hyperlink" Target="https://www.volunteerscotland.net/event/supporting-volunteers-june" TargetMode="External"/><Relationship Id="rId467" Type="http://schemas.openxmlformats.org/officeDocument/2006/relationships/hyperlink" Target="https://www.volunteerscotland.net/event/building-positive-staff-and-volunteer-relations-june" TargetMode="External"/><Relationship Id="rId468" Type="http://schemas.openxmlformats.org/officeDocument/2006/relationships/hyperlink" Target="https://www.volunteerscotland.net/event/developing-volunteer-practice-august" TargetMode="External"/><Relationship Id="rId469" Type="http://schemas.openxmlformats.org/officeDocument/2006/relationships/hyperlink" Target="https://www.volunteerscotland.net/event/volunteer-change-management-september" TargetMode="External"/><Relationship Id="rId470" Type="http://schemas.openxmlformats.org/officeDocument/2006/relationships/hyperlink" Target="https://www.volunteerscotland.net/event/developing-a-volunteer-strategy-september" TargetMode="External"/><Relationship Id="rId471" Type="http://schemas.openxmlformats.org/officeDocument/2006/relationships/hyperlink" Target="https://www.volunteerscotland.net/event/developing-a-volunteer-culture-september" TargetMode="External"/><Relationship Id="rId472" Type="http://schemas.openxmlformats.org/officeDocument/2006/relationships/hyperlink" Target="https://voluntarysupport.org.uk/event/volunteering-and-the-law-may23/" TargetMode="External"/><Relationship Id="rId473" Type="http://schemas.openxmlformats.org/officeDocument/2006/relationships/hyperlink" Target="https://wcva.cymru/training-events/an-introduction-to-good-governance/" TargetMode="External"/><Relationship Id="rId474" Type="http://schemas.openxmlformats.org/officeDocument/2006/relationships/hyperlink" Target="https://wcva.cymru/training-events/project-management-english/" TargetMode="External"/><Relationship Id="rId475" Type="http://schemas.openxmlformats.org/officeDocument/2006/relationships/hyperlink" Target="https://wcva.cymru/training-events/an-introduction-to-data-protection-for-the-voluntary-sector-welsh/" TargetMode="External"/><Relationship Id="rId476" Type="http://schemas.openxmlformats.org/officeDocument/2006/relationships/hyperlink" Target="https://cabad.org.uk/events/wycas-training-financial-responsibilities-of-trustees/" TargetMode="External"/><Relationship Id="rId477" Type="http://schemas.openxmlformats.org/officeDocument/2006/relationships/hyperlink" Target="https://www.wildteam.org.uk/online-training-project-management" TargetMode="External"/><Relationship Id="rId478" Type="http://schemas.openxmlformats.org/officeDocument/2006/relationships/hyperlink" Target="https://www.wildteam.org.uk/online-training-project-planning" TargetMode="External"/><Relationship Id="rId479" Type="http://schemas.openxmlformats.org/officeDocument/2006/relationships/hyperlink" Target="https://www.wildteam.org.uk/online-training-monitoring-evaluation" TargetMode="External"/><Relationship Id="rId480" Type="http://schemas.openxmlformats.org/officeDocument/2006/relationships/hyperlink" Target="https://www.wildteam.org.uk/online-training-conservation-leadership" TargetMode="External"/><Relationship Id="rId481" Type="http://schemas.openxmlformats.org/officeDocument/2006/relationships/hyperlink" Target="https://www.wolvcoll.ac.uk/employers/principles-of-leadership-and-management-for-social-leaders/" TargetMode="External"/><Relationship Id="rId482" Type="http://schemas.openxmlformats.org/officeDocument/2006/relationships/hyperlink" Target="https://www.vonne.org.uk/events/leader-and-manager-coach-june-2023-0" TargetMode="External"/><Relationship Id="rId483" Type="http://schemas.openxmlformats.org/officeDocument/2006/relationships/hyperlink" Target="https://www.yeswecan.community/events/leadmanagespring2023" TargetMode="External"/><Relationship Id="rId484" Type="http://schemas.openxmlformats.org/officeDocument/2006/relationships/drawing" Target="../drawings/drawing1.xml"/><Relationship Id="rId485" Type="http://schemas.openxmlformats.org/officeDocument/2006/relationships/vmlDrawing" Target="../drawings/vmlDrawing1.vml"/><Relationship Id="rId486"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60"/>
  <sheetViews>
    <sheetView workbookViewId="0" showGridLines="0" defaultGridColor="1">
      <pane topLeftCell="B2" xSplit="1" ySplit="1" activePane="bottomRight" state="frozen"/>
    </sheetView>
  </sheetViews>
  <sheetFormatPr defaultColWidth="16.3333" defaultRowHeight="21.2" customHeight="1" outlineLevelRow="0" outlineLevelCol="0"/>
  <cols>
    <col min="1" max="1" width="48.2969" style="1" customWidth="1"/>
    <col min="2" max="5" width="16.3516" style="1" customWidth="1"/>
    <col min="6" max="16384" width="16.3516" style="1" customWidth="1"/>
  </cols>
  <sheetData>
    <row r="1" ht="23.65" customHeight="1">
      <c r="A1" s="2"/>
      <c r="B1" t="s" s="3">
        <v>0</v>
      </c>
      <c r="C1" t="s" s="3">
        <v>1</v>
      </c>
      <c r="D1" s="2"/>
      <c r="E1" s="4"/>
    </row>
    <row r="2" ht="19.65" customHeight="1">
      <c r="A2" t="s" s="5">
        <v>2</v>
      </c>
      <c r="B2" s="6"/>
      <c r="C2" s="7"/>
      <c r="D2" s="7"/>
      <c r="E2" s="8"/>
    </row>
    <row r="3" ht="19.65" customHeight="1">
      <c r="A3" t="s" s="9">
        <v>3</v>
      </c>
      <c r="B3" s="10">
        <f>SUM('Map'!B3:B485)</f>
        <v>147</v>
      </c>
      <c r="C3" s="11"/>
      <c r="D3" s="11"/>
      <c r="E3" s="11"/>
    </row>
    <row r="4" ht="19.65" customHeight="1">
      <c r="A4" t="s" s="9">
        <v>4</v>
      </c>
      <c r="B4" s="10">
        <f>COUNTA('Map'!A3:A485)</f>
        <v>482</v>
      </c>
      <c r="C4" s="11"/>
      <c r="D4" s="11"/>
      <c r="E4" s="11"/>
    </row>
    <row r="5" ht="19.65" customHeight="1">
      <c r="A5" t="s" s="5">
        <v>5</v>
      </c>
      <c r="B5" s="6"/>
      <c r="C5" s="7"/>
      <c r="D5" s="7"/>
      <c r="E5" s="8"/>
    </row>
    <row r="6" ht="19.65" customHeight="1">
      <c r="A6" t="s" s="9">
        <v>6</v>
      </c>
      <c r="B6" s="10">
        <f>COUNTIF('Map'!K3:K485,"=*")</f>
        <v>14</v>
      </c>
      <c r="C6" s="12">
        <f>B6/COUNTA('Map'!A3:A485)</f>
        <v>0.029045643153527</v>
      </c>
      <c r="D6" s="12"/>
      <c r="E6" s="8"/>
    </row>
    <row r="7" ht="19.65" customHeight="1">
      <c r="A7" t="s" s="9">
        <v>7</v>
      </c>
      <c r="B7" s="10">
        <f>COUNTIF('Map'!L3:L485,"=*")</f>
        <v>22</v>
      </c>
      <c r="C7" s="12">
        <f>B7/COUNTA('Map'!A3:A485)</f>
        <v>0.045643153526971</v>
      </c>
      <c r="D7" s="12"/>
      <c r="E7" s="8"/>
    </row>
    <row r="8" ht="19.65" customHeight="1">
      <c r="A8" t="s" s="9">
        <v>8</v>
      </c>
      <c r="B8" s="10">
        <f>COUNTIF('Map'!M3:M485,"=*")</f>
        <v>231</v>
      </c>
      <c r="C8" s="12">
        <f>B8/COUNTA('Map'!A3:A485)</f>
        <v>0.479253112033195</v>
      </c>
      <c r="D8" s="12"/>
      <c r="E8" s="8"/>
    </row>
    <row r="9" ht="19.65" customHeight="1">
      <c r="A9" t="s" s="5">
        <v>9</v>
      </c>
      <c r="B9" s="6"/>
      <c r="C9" s="7"/>
      <c r="D9" t="s" s="5">
        <v>10</v>
      </c>
      <c r="E9" s="8"/>
    </row>
    <row r="10" ht="19.65" customHeight="1">
      <c r="A10" t="s" s="9">
        <v>11</v>
      </c>
      <c r="B10" s="10">
        <f>SUM(B43:B46)</f>
        <v>151</v>
      </c>
      <c r="C10" s="12">
        <f>B10/($B$10+$B$11)</f>
        <v>0.320594479830149</v>
      </c>
      <c r="D10" s="13"/>
      <c r="E10" s="8"/>
    </row>
    <row r="11" ht="19.65" customHeight="1">
      <c r="A11" t="s" s="9">
        <v>12</v>
      </c>
      <c r="B11" s="10">
        <f>SUM(B49:B59)</f>
        <v>320</v>
      </c>
      <c r="C11" s="12">
        <f>B11/($B$10+$B$11)</f>
        <v>0.679405520169851</v>
      </c>
      <c r="D11" s="13"/>
      <c r="E11" s="8"/>
    </row>
    <row r="12" ht="19.65" customHeight="1">
      <c r="A12" t="s" s="5">
        <v>13</v>
      </c>
      <c r="B12" s="6"/>
      <c r="C12" s="7"/>
      <c r="D12" s="7"/>
      <c r="E12" s="8"/>
    </row>
    <row r="13" ht="19.65" customHeight="1">
      <c r="A13" t="s" s="9">
        <v>14</v>
      </c>
      <c r="B13" s="10">
        <f>_xlfn.COUNTIFS('Map'!B3:B485,"=1",'Map'!E3:E485,"=Voluntary")</f>
        <v>93</v>
      </c>
      <c r="C13" s="12">
        <f>B13/SUM('Map'!B3:B485)</f>
        <v>0.6326530612244901</v>
      </c>
      <c r="D13" s="12"/>
      <c r="E13" s="8"/>
    </row>
    <row r="14" ht="19.65" customHeight="1">
      <c r="A14" t="s" s="9">
        <v>15</v>
      </c>
      <c r="B14" s="10">
        <f>_xlfn.COUNTIFS('Map'!B3:B485,"=1",'Map'!E3:E485,"=Private")</f>
        <v>40</v>
      </c>
      <c r="C14" s="12">
        <f>B14/SUM('Map'!B3:B485)</f>
        <v>0.272108843537415</v>
      </c>
      <c r="D14" s="12"/>
      <c r="E14" s="8"/>
    </row>
    <row r="15" ht="19.65" customHeight="1">
      <c r="A15" t="s" s="9">
        <v>16</v>
      </c>
      <c r="B15" s="10">
        <f>_xlfn.COUNTIFS('Map'!B3:B485,"=1",'Map'!E3:E485,"=Public")</f>
        <v>2</v>
      </c>
      <c r="C15" s="12">
        <f>B15/SUM('Map'!B3:B485)</f>
        <v>0.0136054421768707</v>
      </c>
      <c r="D15" s="12"/>
      <c r="E15" s="8"/>
    </row>
    <row r="16" ht="19.65" customHeight="1">
      <c r="A16" t="s" s="9">
        <v>17</v>
      </c>
      <c r="B16" s="10">
        <f>_xlfn.COUNTIFS('Map'!B3:B485,"=1",'Map'!E3:E485,"=University/college")</f>
        <v>9</v>
      </c>
      <c r="C16" s="12">
        <f>B16/SUM('Map'!B3:B485)</f>
        <v>0.0612244897959184</v>
      </c>
      <c r="D16" s="12"/>
      <c r="E16" s="8"/>
    </row>
    <row r="17" ht="19.65" customHeight="1">
      <c r="A17" t="s" s="5">
        <v>10</v>
      </c>
      <c r="B17" s="6"/>
      <c r="C17" s="7"/>
      <c r="D17" s="7"/>
      <c r="E17" s="8"/>
    </row>
    <row r="18" ht="19.65" customHeight="1">
      <c r="A18" t="s" s="9">
        <v>18</v>
      </c>
      <c r="B18" s="10">
        <f>COUNTIF('Map'!R3:R485,"=0")</f>
        <v>174</v>
      </c>
      <c r="C18" s="12">
        <f>B18/($B$18+$B$19)</f>
        <v>0.395454545454545</v>
      </c>
      <c r="D18" s="12"/>
      <c r="E18" s="8"/>
    </row>
    <row r="19" ht="19.65" customHeight="1">
      <c r="A19" t="s" s="9">
        <v>19</v>
      </c>
      <c r="B19" s="10">
        <f>COUNTIF('Map'!R3:R485,"&gt;0")</f>
        <v>266</v>
      </c>
      <c r="C19" s="12">
        <f>B19/($B$18+$B$19)</f>
        <v>0.6045454545454551</v>
      </c>
      <c r="D19" s="12"/>
      <c r="E19" s="8"/>
    </row>
    <row r="20" ht="19.65" customHeight="1">
      <c r="A20" t="s" s="9">
        <v>20</v>
      </c>
      <c r="B20" s="10">
        <f>COUNTIF('Map'!R3:R485,"=Not stated")</f>
        <v>42</v>
      </c>
      <c r="C20" s="11"/>
      <c r="D20" s="11"/>
      <c r="E20" s="11"/>
    </row>
    <row r="21" ht="19.65" customHeight="1">
      <c r="A21" t="s" s="9">
        <v>21</v>
      </c>
      <c r="B21" s="14">
        <f>SUMIF('Map'!R3:R485,"&gt;0")/COUNTIF('Map'!R3:R485,"&gt;0")</f>
        <v>282.255751879699</v>
      </c>
      <c r="C21" s="11"/>
      <c r="D21" s="11"/>
      <c r="E21" s="11"/>
    </row>
    <row r="22" ht="19.65" customHeight="1">
      <c r="A22" t="s" s="9">
        <v>22</v>
      </c>
      <c r="B22" s="14">
        <f>SUMIF('Map'!S3:S485,"&gt;0")/COUNTIF('Map'!S3:S485,"&gt;0")</f>
        <v>28.3038490483483</v>
      </c>
      <c r="C22" s="11"/>
      <c r="D22" s="11"/>
      <c r="E22" s="11"/>
    </row>
    <row r="23" ht="19.65" customHeight="1">
      <c r="A23" t="s" s="5">
        <v>23</v>
      </c>
      <c r="B23" s="6"/>
      <c r="C23" s="7"/>
      <c r="D23" s="7"/>
      <c r="E23" s="8"/>
    </row>
    <row r="24" ht="19.65" customHeight="1">
      <c r="A24" t="s" s="9">
        <v>24</v>
      </c>
      <c r="B24" s="10">
        <f>COUNTIF('Map'!G3:G485,"=Yes")</f>
        <v>108</v>
      </c>
      <c r="C24" s="12">
        <f>B24/($B$24+$B$25)</f>
        <v>0.224066390041494</v>
      </c>
      <c r="D24" s="12"/>
      <c r="E24" s="8"/>
    </row>
    <row r="25" ht="19.65" customHeight="1">
      <c r="A25" t="s" s="9">
        <v>25</v>
      </c>
      <c r="B25" s="10">
        <f>COUNTIF('Map'!G3:G485,"=No")</f>
        <v>374</v>
      </c>
      <c r="C25" s="12">
        <f>B25/($B$24+$B$25)</f>
        <v>0.775933609958506</v>
      </c>
      <c r="D25" s="12"/>
      <c r="E25" s="8"/>
    </row>
    <row r="26" ht="19.65" customHeight="1">
      <c r="A26" t="s" s="9">
        <v>26</v>
      </c>
      <c r="B26" s="10">
        <f>_xlfn.COUNTIFS('Map'!G3:G485,"=Yes",'Map'!R3:R485,"=0")</f>
        <v>13</v>
      </c>
      <c r="C26" s="12">
        <f>B26/($B$26+$B$27)</f>
        <v>0.149425287356322</v>
      </c>
      <c r="D26" s="12"/>
      <c r="E26" s="8"/>
    </row>
    <row r="27" ht="19.65" customHeight="1">
      <c r="A27" t="s" s="9">
        <v>27</v>
      </c>
      <c r="B27" s="10">
        <f>_xlfn.COUNTIFS('Map'!G3:G485,"=Yes",'Map'!R3:R485,"&gt;0")</f>
        <v>74</v>
      </c>
      <c r="C27" s="12">
        <f>B27/($B$26+$B$27)</f>
        <v>0.850574712643678</v>
      </c>
      <c r="D27" s="12"/>
      <c r="E27" s="8"/>
    </row>
    <row r="28" ht="19.65" customHeight="1">
      <c r="A28" t="s" s="5">
        <v>28</v>
      </c>
      <c r="B28" s="15"/>
      <c r="C28" s="7"/>
      <c r="D28" s="7"/>
      <c r="E28" s="8"/>
    </row>
    <row r="29" ht="19.65" customHeight="1">
      <c r="A29" t="s" s="9">
        <v>29</v>
      </c>
      <c r="B29" s="10">
        <f>COUNTIF('Map'!T3:T485,"=Online")</f>
        <v>308</v>
      </c>
      <c r="C29" s="12">
        <f>B29/SUM($B$29:$B$32)</f>
        <v>0.668112798264642</v>
      </c>
      <c r="D29" s="12"/>
      <c r="E29" s="8"/>
    </row>
    <row r="30" ht="19.65" customHeight="1">
      <c r="A30" t="s" s="9">
        <v>30</v>
      </c>
      <c r="B30" s="10">
        <f>COUNTIF('Map'!T3:T485,"=In person")</f>
        <v>103</v>
      </c>
      <c r="C30" s="12">
        <f>B30/SUM($B$29:$B$32)</f>
        <v>0.223427331887202</v>
      </c>
      <c r="D30" s="12"/>
      <c r="E30" s="8"/>
    </row>
    <row r="31" ht="19.65" customHeight="1">
      <c r="A31" t="s" s="9">
        <v>31</v>
      </c>
      <c r="B31" s="10">
        <f>COUNTIF('Map'!T3:T485,"=Blended")+COUNTIF('Map'!T3:T485,"=Either online or in person")</f>
        <v>19</v>
      </c>
      <c r="C31" s="12">
        <f>B31/SUM($B$29:$B$32)</f>
        <v>0.0412147505422993</v>
      </c>
      <c r="D31" s="12"/>
      <c r="E31" s="8"/>
    </row>
    <row r="32" ht="19.65" customHeight="1">
      <c r="A32" t="s" s="9">
        <v>32</v>
      </c>
      <c r="B32" s="10">
        <f>COUNTIF('Map'!T3:T485,"=Self-directed e-learning")</f>
        <v>31</v>
      </c>
      <c r="C32" s="12">
        <f>B32/SUM($B$29:$B$32)</f>
        <v>0.0672451193058568</v>
      </c>
      <c r="D32" s="12"/>
      <c r="E32" s="8"/>
    </row>
    <row r="33" ht="19.65" customHeight="1">
      <c r="A33" t="s" s="9">
        <v>20</v>
      </c>
      <c r="B33" s="10">
        <f>COUNTIF('Map'!T3:T485,"=Not stated")</f>
        <v>18</v>
      </c>
      <c r="C33" s="11"/>
      <c r="D33" s="11"/>
      <c r="E33" s="11"/>
    </row>
    <row r="34" ht="19.65" customHeight="1">
      <c r="A34" t="s" s="9">
        <v>33</v>
      </c>
      <c r="B34" s="16">
        <f>AVERAGE('Map'!Q3:Q485)</f>
        <v>0.3369914302600473</v>
      </c>
      <c r="C34" s="11"/>
      <c r="D34" s="11"/>
      <c r="E34" s="11"/>
    </row>
    <row r="35" ht="19.65" customHeight="1">
      <c r="A35" t="s" s="5">
        <v>34</v>
      </c>
      <c r="B35" s="15"/>
      <c r="C35" s="7"/>
      <c r="D35" s="7"/>
      <c r="E35" s="8"/>
    </row>
    <row r="36" ht="19.65" customHeight="1">
      <c r="A36" t="s" s="9">
        <v>35</v>
      </c>
      <c r="B36" s="10">
        <f>COUNTIF('Map'!I3:I485,"=Leadership and strategic direction")</f>
        <v>135</v>
      </c>
      <c r="C36" s="17">
        <f>B36/COUNTA('Map'!I3:I485)</f>
        <v>0.28125</v>
      </c>
      <c r="D36" s="17"/>
      <c r="E36" s="18"/>
    </row>
    <row r="37" ht="19.65" customHeight="1">
      <c r="A37" t="s" s="9">
        <v>36</v>
      </c>
      <c r="B37" s="10">
        <f>COUNTIF('Map'!I3:I485,"=Financial management, compliance and sustainability")</f>
        <v>120</v>
      </c>
      <c r="C37" s="17">
        <f>B37/COUNTA('Map'!I3:I485)</f>
        <v>0.25</v>
      </c>
      <c r="D37" s="17"/>
      <c r="E37" s="18"/>
    </row>
    <row r="38" ht="19.65" customHeight="1">
      <c r="A38" t="s" s="9">
        <v>37</v>
      </c>
      <c r="B38" s="10">
        <f>COUNTIF('Map'!I3:I485,"=People")</f>
        <v>125</v>
      </c>
      <c r="C38" s="17">
        <f>B38/COUNTA('Map'!I3:I485)</f>
        <v>0.260416666666667</v>
      </c>
      <c r="D38" s="17"/>
      <c r="E38" s="18"/>
    </row>
    <row r="39" ht="19.65" customHeight="1">
      <c r="A39" t="s" s="9">
        <v>38</v>
      </c>
      <c r="B39" s="10">
        <f>COUNTIF('Map'!I3:I485,"=Performance and impact")</f>
        <v>55</v>
      </c>
      <c r="C39" s="17">
        <f>B39/COUNTA('Map'!I3:I485)</f>
        <v>0.114583333333333</v>
      </c>
      <c r="D39" s="17"/>
      <c r="E39" s="18"/>
    </row>
    <row r="40" ht="19.65" customHeight="1">
      <c r="A40" t="s" s="9">
        <v>39</v>
      </c>
      <c r="B40" s="10">
        <f>COUNTIF('Map'!I3:I485,"=Other management")</f>
        <v>32</v>
      </c>
      <c r="C40" s="17">
        <f>B40/COUNTA('Map'!I3:I485)</f>
        <v>0.06666666666666669</v>
      </c>
      <c r="D40" s="17"/>
      <c r="E40" s="18"/>
    </row>
    <row r="41" ht="19.65" customHeight="1">
      <c r="A41" t="s" s="9">
        <v>40</v>
      </c>
      <c r="B41" s="10">
        <f>COUNTIF('Map'!I3:I485,"=Cross-cutting")</f>
        <v>13</v>
      </c>
      <c r="C41" s="17">
        <f>B41/COUNTA('Map'!I3:I485)</f>
        <v>0.0270833333333333</v>
      </c>
      <c r="D41" s="17"/>
      <c r="E41" s="18"/>
    </row>
    <row r="42" ht="19.65" customHeight="1">
      <c r="A42" t="s" s="5">
        <v>41</v>
      </c>
      <c r="B42" s="15"/>
      <c r="C42" s="7"/>
      <c r="D42" s="7"/>
      <c r="E42" s="8"/>
    </row>
    <row r="43" ht="19.65" customHeight="1">
      <c r="A43" t="s" s="9">
        <v>42</v>
      </c>
      <c r="B43" s="10">
        <f>COUNTIF('Map'!J3:J485,"=Governance")</f>
        <v>54</v>
      </c>
      <c r="C43" s="17">
        <f>B43/SUM($B$43:$B$47)</f>
        <v>0.333333333333333</v>
      </c>
      <c r="D43" s="17"/>
      <c r="E43" s="18"/>
    </row>
    <row r="44" ht="19.65" customHeight="1">
      <c r="A44" t="s" s="9">
        <v>11</v>
      </c>
      <c r="B44" s="10">
        <f>COUNTIF('Map'!J3:J485,"=Leadership")</f>
        <v>45</v>
      </c>
      <c r="C44" s="17">
        <f>B44/SUM($B$43:$B$47)</f>
        <v>0.277777777777778</v>
      </c>
      <c r="D44" s="17"/>
      <c r="E44" s="18"/>
    </row>
    <row r="45" ht="19.65" customHeight="1">
      <c r="A45" t="s" s="9">
        <v>43</v>
      </c>
      <c r="B45" s="10">
        <f>COUNTIF('Map'!J3:J485,"=Organisational strategy")</f>
        <v>29</v>
      </c>
      <c r="C45" s="17">
        <f>B45/SUM($B$43:$B$47)</f>
        <v>0.179012345679012</v>
      </c>
      <c r="D45" s="17"/>
      <c r="E45" s="18"/>
    </row>
    <row r="46" ht="19.65" customHeight="1">
      <c r="A46" t="s" s="9">
        <v>44</v>
      </c>
      <c r="B46" s="10">
        <f>COUNTIF('Map'!J3:J485,"=Financial strategy")</f>
        <v>23</v>
      </c>
      <c r="C46" s="17">
        <f>B46/SUM($B$43:$B$47)</f>
        <v>0.141975308641975</v>
      </c>
      <c r="D46" s="17"/>
      <c r="E46" s="18"/>
    </row>
    <row r="47" ht="19.65" customHeight="1">
      <c r="A47" t="s" s="9">
        <v>40</v>
      </c>
      <c r="B47" s="10">
        <f>COUNTIF('Map'!J3:J485,"=Cross-cutting")</f>
        <v>11</v>
      </c>
      <c r="C47" s="17">
        <f>B47/SUM($B$43:$B$47)</f>
        <v>0.0679012345679012</v>
      </c>
      <c r="D47" s="17"/>
      <c r="E47" s="18"/>
    </row>
    <row r="48" ht="19.65" customHeight="1">
      <c r="A48" t="s" s="5">
        <v>45</v>
      </c>
      <c r="B48" s="15"/>
      <c r="C48" s="7"/>
      <c r="D48" s="7"/>
      <c r="E48" s="8"/>
    </row>
    <row r="49" ht="19.65" customHeight="1">
      <c r="A49" t="s" s="9">
        <v>46</v>
      </c>
      <c r="B49" s="10">
        <f>COUNTIF('Map'!J3:J485,"=General management")</f>
        <v>22</v>
      </c>
      <c r="C49" s="17">
        <f>B49/SUM($B$49:$B$59)</f>
        <v>0.06875000000000001</v>
      </c>
      <c r="D49" s="17"/>
      <c r="E49" s="18"/>
    </row>
    <row r="50" ht="19.65" customHeight="1">
      <c r="A50" t="s" s="9">
        <v>47</v>
      </c>
      <c r="B50" s="10">
        <f>COUNTIF('Map'!J3:J485,"=Financial management")</f>
        <v>47</v>
      </c>
      <c r="C50" s="17">
        <f>B50/SUM($B$49:$B$59)</f>
        <v>0.146875</v>
      </c>
      <c r="D50" s="17"/>
      <c r="E50" s="18"/>
    </row>
    <row r="51" ht="19.65" customHeight="1">
      <c r="A51" t="s" s="9">
        <v>48</v>
      </c>
      <c r="B51" s="10">
        <f>COUNTIF('Map'!J3:J485,"=People management")</f>
        <v>65</v>
      </c>
      <c r="C51" s="17">
        <f>B51/SUM($B$49:$B$59)</f>
        <v>0.203125</v>
      </c>
      <c r="D51" s="17"/>
      <c r="E51" s="18"/>
    </row>
    <row r="52" ht="19.65" customHeight="1">
      <c r="A52" t="s" s="9">
        <v>49</v>
      </c>
      <c r="B52" s="10">
        <f>COUNTIF('Map'!J3:J485,"=Volunteer management")</f>
        <v>36</v>
      </c>
      <c r="C52" s="17">
        <f>B52/SUM($B$49:$B$59)</f>
        <v>0.1125</v>
      </c>
      <c r="D52" s="17"/>
      <c r="E52" s="18"/>
    </row>
    <row r="53" ht="19.65" customHeight="1">
      <c r="A53" t="s" s="9">
        <v>50</v>
      </c>
      <c r="B53" s="10">
        <f>COUNTIF('Map'!J3:J485,"=EDI")</f>
        <v>13</v>
      </c>
      <c r="C53" s="17">
        <f>B53/SUM($B$49:$B$59)</f>
        <v>0.040625</v>
      </c>
      <c r="D53" s="17"/>
      <c r="E53" s="18"/>
    </row>
    <row r="54" ht="19.65" customHeight="1">
      <c r="A54" t="s" s="9">
        <v>51</v>
      </c>
      <c r="B54" s="10">
        <f>COUNTIF('Map'!J3:J485,"=Compliance")</f>
        <v>52</v>
      </c>
      <c r="C54" s="17">
        <f>B54/SUM($B$49:$B$59)</f>
        <v>0.1625</v>
      </c>
      <c r="D54" s="17"/>
      <c r="E54" s="18"/>
    </row>
    <row r="55" ht="19.65" customHeight="1">
      <c r="A55" t="s" s="9">
        <v>52</v>
      </c>
      <c r="B55" s="10">
        <f>COUNTIF('Map'!J3:J485,"=Project management")</f>
        <v>15</v>
      </c>
      <c r="C55" s="17">
        <f>B55/SUM($B$49:$B$59)</f>
        <v>0.046875</v>
      </c>
      <c r="D55" s="17"/>
      <c r="E55" s="18"/>
    </row>
    <row r="56" ht="19.65" customHeight="1">
      <c r="A56" t="s" s="9">
        <v>53</v>
      </c>
      <c r="B56" s="10">
        <f>COUNTIF('Map'!J3:J485,"=Risk management")</f>
        <v>5</v>
      </c>
      <c r="C56" s="17">
        <f>B56/SUM($B$49:$B$59)</f>
        <v>0.015625</v>
      </c>
      <c r="D56" s="17"/>
      <c r="E56" s="18"/>
    </row>
    <row r="57" ht="19.65" customHeight="1">
      <c r="A57" t="s" s="9">
        <v>54</v>
      </c>
      <c r="B57" s="10">
        <f>COUNTIF('Map'!J3:J485,"=Change management")</f>
        <v>4</v>
      </c>
      <c r="C57" s="17">
        <f>B57/SUM($B$49:$B$59)</f>
        <v>0.0125</v>
      </c>
      <c r="D57" s="17"/>
      <c r="E57" s="18"/>
    </row>
    <row r="58" ht="19.65" customHeight="1">
      <c r="A58" t="s" s="9">
        <v>55</v>
      </c>
      <c r="B58" s="10">
        <f>COUNTIF('Map'!J3:J485,"=Stakeholder engagement")</f>
        <v>23</v>
      </c>
      <c r="C58" s="17">
        <f>B58/SUM($B$49:$B$59)</f>
        <v>0.07187499999999999</v>
      </c>
      <c r="D58" s="17"/>
      <c r="E58" s="18"/>
    </row>
    <row r="59" ht="19.65" customHeight="1">
      <c r="A59" t="s" s="9">
        <v>56</v>
      </c>
      <c r="B59" s="10">
        <f>COUNTIF('Map'!J3:J485,"=Monitoring, evaluation and impact reporting")</f>
        <v>38</v>
      </c>
      <c r="C59" s="17">
        <f>B59/SUM($B$49:$B$59)</f>
        <v>0.11875</v>
      </c>
      <c r="D59" s="17"/>
      <c r="E59" s="18"/>
    </row>
    <row r="60" ht="19.65" customHeight="1">
      <c r="A60" s="19"/>
      <c r="B60" s="11"/>
      <c r="C60" s="18"/>
      <c r="D60" s="18"/>
      <c r="E60" s="1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V485"/>
  <sheetViews>
    <sheetView workbookViewId="0" showGridLines="0" defaultGridColor="1">
      <pane topLeftCell="B3" xSplit="1" ySplit="2" activePane="bottomRight" state="frozen"/>
    </sheetView>
  </sheetViews>
  <sheetFormatPr defaultColWidth="16.3333" defaultRowHeight="21.2" customHeight="1" outlineLevelRow="0" outlineLevelCol="0"/>
  <cols>
    <col min="1" max="1" width="16.3516" style="20" customWidth="1"/>
    <col min="2" max="2" hidden="1" width="16.3333" style="20" customWidth="1"/>
    <col min="3" max="5" width="14.1875" style="20" customWidth="1"/>
    <col min="6" max="6" width="18.8047" style="20" customWidth="1"/>
    <col min="7" max="7" width="11.2891" style="20" customWidth="1"/>
    <col min="8" max="10" width="21.8516" style="20" customWidth="1"/>
    <col min="11" max="11" width="16" style="20" customWidth="1"/>
    <col min="12" max="12" width="12" style="20" customWidth="1"/>
    <col min="13" max="13" width="9.76562" style="20" customWidth="1"/>
    <col min="14" max="14" width="17.25" style="20" customWidth="1"/>
    <col min="15" max="15" width="28.3125" style="20" customWidth="1"/>
    <col min="16" max="20" width="14.1875" style="20" customWidth="1"/>
    <col min="21" max="21" width="21.1484" style="20" customWidth="1"/>
    <col min="22" max="22" width="14.1875" style="20" customWidth="1"/>
    <col min="23" max="16384" width="16.3516" style="20" customWidth="1"/>
  </cols>
  <sheetData>
    <row r="1" ht="22.65" customHeight="1">
      <c r="A1" t="s" s="3">
        <v>57</v>
      </c>
      <c r="B1" t="s" s="3">
        <v>58</v>
      </c>
      <c r="C1" t="s" s="3">
        <v>59</v>
      </c>
      <c r="D1" t="s" s="3">
        <v>60</v>
      </c>
      <c r="E1" t="s" s="3">
        <v>61</v>
      </c>
      <c r="F1" t="s" s="3">
        <v>62</v>
      </c>
      <c r="G1" s="21"/>
      <c r="H1" t="s" s="3">
        <v>63</v>
      </c>
      <c r="I1" t="s" s="3">
        <v>64</v>
      </c>
      <c r="J1" t="s" s="3">
        <v>65</v>
      </c>
      <c r="K1" t="s" s="3">
        <v>66</v>
      </c>
      <c r="L1" t="s" s="3">
        <v>67</v>
      </c>
      <c r="M1" t="s" s="3">
        <v>68</v>
      </c>
      <c r="N1" t="s" s="3">
        <v>69</v>
      </c>
      <c r="O1" t="s" s="3">
        <v>70</v>
      </c>
      <c r="P1" t="s" s="3">
        <v>71</v>
      </c>
      <c r="Q1" s="22"/>
      <c r="R1" t="s" s="3">
        <v>10</v>
      </c>
      <c r="S1" t="s" s="23">
        <v>72</v>
      </c>
      <c r="T1" t="s" s="3">
        <v>73</v>
      </c>
      <c r="U1" t="s" s="3">
        <v>74</v>
      </c>
      <c r="V1" s="24"/>
    </row>
    <row r="2" ht="22.65" customHeight="1">
      <c r="A2" s="21"/>
      <c r="B2" s="21"/>
      <c r="C2" s="25"/>
      <c r="D2" s="25"/>
      <c r="E2" s="25"/>
      <c r="F2" t="s" s="3">
        <v>75</v>
      </c>
      <c r="G2" t="s" s="3">
        <v>76</v>
      </c>
      <c r="H2" s="25"/>
      <c r="I2" s="25"/>
      <c r="J2" s="21"/>
      <c r="K2" s="26"/>
      <c r="L2" s="26"/>
      <c r="M2" s="26"/>
      <c r="N2" s="25"/>
      <c r="O2" s="25"/>
      <c r="P2" t="s" s="3">
        <v>77</v>
      </c>
      <c r="Q2" t="s" s="3">
        <v>78</v>
      </c>
      <c r="R2" s="21"/>
      <c r="S2" s="21"/>
      <c r="T2" s="25"/>
      <c r="U2" s="21"/>
      <c r="V2" s="21"/>
    </row>
    <row r="3" ht="96.65" customHeight="1">
      <c r="A3" t="s" s="27">
        <v>79</v>
      </c>
      <c r="B3" s="10">
        <f>IF(COUNTIF($A3,$A4)=0,1,"")</f>
        <v>1</v>
      </c>
      <c r="C3" t="s" s="28">
        <v>80</v>
      </c>
      <c r="D3" t="s" s="28">
        <v>81</v>
      </c>
      <c r="E3" t="s" s="28">
        <v>15</v>
      </c>
      <c r="F3" t="s" s="28">
        <v>82</v>
      </c>
      <c r="G3" t="s" s="29">
        <v>25</v>
      </c>
      <c r="H3" t="s" s="28">
        <v>83</v>
      </c>
      <c r="I3" t="s" s="28">
        <v>36</v>
      </c>
      <c r="J3" t="s" s="28">
        <v>43</v>
      </c>
      <c r="K3" s="30"/>
      <c r="L3" s="30"/>
      <c r="M3" t="s" s="31">
        <v>84</v>
      </c>
      <c r="N3" t="s" s="28">
        <v>20</v>
      </c>
      <c r="O3" t="s" s="28">
        <v>20</v>
      </c>
      <c r="P3" t="s" s="28">
        <v>85</v>
      </c>
      <c r="Q3" s="16">
        <v>0.0625</v>
      </c>
      <c r="R3" s="13">
        <v>0</v>
      </c>
      <c r="S3" t="s" s="32">
        <v>82</v>
      </c>
      <c r="T3" t="s" s="28">
        <v>30</v>
      </c>
      <c r="U3" t="s" s="28">
        <v>86</v>
      </c>
      <c r="V3" s="11"/>
    </row>
    <row r="4" ht="107.65" customHeight="1">
      <c r="A4" t="s" s="27">
        <v>87</v>
      </c>
      <c r="B4" t="s" s="28">
        <f>IF(COUNTIF($A4,$A5)=0,1,"")</f>
      </c>
      <c r="C4" t="s" s="28">
        <v>88</v>
      </c>
      <c r="D4" t="s" s="28">
        <v>89</v>
      </c>
      <c r="E4" t="s" s="28">
        <v>15</v>
      </c>
      <c r="F4" t="s" s="28">
        <v>82</v>
      </c>
      <c r="G4" t="s" s="29">
        <v>25</v>
      </c>
      <c r="H4" t="s" s="28">
        <v>90</v>
      </c>
      <c r="I4" t="s" s="28">
        <v>37</v>
      </c>
      <c r="J4" t="s" s="28">
        <v>48</v>
      </c>
      <c r="K4" s="30"/>
      <c r="L4" s="30"/>
      <c r="M4" s="30"/>
      <c r="N4" t="s" s="28">
        <v>91</v>
      </c>
      <c r="O4" t="s" s="28">
        <v>20</v>
      </c>
      <c r="P4" t="s" s="28">
        <v>92</v>
      </c>
      <c r="Q4" s="16">
        <v>1</v>
      </c>
      <c r="R4" s="13">
        <v>873.6</v>
      </c>
      <c r="S4" s="33">
        <v>36.4</v>
      </c>
      <c r="T4" t="s" s="28">
        <v>29</v>
      </c>
      <c r="U4" t="s" s="28">
        <v>93</v>
      </c>
      <c r="V4" s="11"/>
    </row>
    <row r="5" ht="96.65" customHeight="1">
      <c r="A5" t="s" s="27">
        <v>87</v>
      </c>
      <c r="B5" t="s" s="28">
        <f>IF(COUNTIF($A5,$A6)=0,1,"")</f>
      </c>
      <c r="C5" t="s" s="28">
        <v>94</v>
      </c>
      <c r="D5" t="s" s="28">
        <v>95</v>
      </c>
      <c r="E5" t="s" s="28">
        <v>15</v>
      </c>
      <c r="F5" t="s" s="28">
        <v>82</v>
      </c>
      <c r="G5" t="s" s="29">
        <v>25</v>
      </c>
      <c r="H5" s="11"/>
      <c r="I5" t="s" s="28">
        <v>37</v>
      </c>
      <c r="J5" t="s" s="28">
        <v>48</v>
      </c>
      <c r="K5" s="30"/>
      <c r="L5" s="30"/>
      <c r="M5" s="30"/>
      <c r="N5" s="11"/>
      <c r="O5" s="11"/>
      <c r="P5" t="s" s="28">
        <v>85</v>
      </c>
      <c r="Q5" s="16">
        <v>0.1041666666666667</v>
      </c>
      <c r="R5" s="13">
        <v>99.59999999999999</v>
      </c>
      <c r="S5" s="33">
        <v>39.84</v>
      </c>
      <c r="T5" t="s" s="28">
        <v>29</v>
      </c>
      <c r="U5" t="s" s="28">
        <v>93</v>
      </c>
      <c r="V5" s="11"/>
    </row>
    <row r="6" ht="96.65" customHeight="1">
      <c r="A6" t="s" s="27">
        <v>87</v>
      </c>
      <c r="B6" t="s" s="28">
        <f>IF(COUNTIF($A6,$A7)=0,1,"")</f>
      </c>
      <c r="C6" t="s" s="28">
        <v>96</v>
      </c>
      <c r="D6" t="s" s="28">
        <v>97</v>
      </c>
      <c r="E6" t="s" s="28">
        <v>15</v>
      </c>
      <c r="F6" t="s" s="28">
        <v>82</v>
      </c>
      <c r="G6" t="s" s="29">
        <v>25</v>
      </c>
      <c r="H6" s="11"/>
      <c r="I6" t="s" s="28">
        <v>37</v>
      </c>
      <c r="J6" t="s" s="28">
        <v>48</v>
      </c>
      <c r="K6" s="30"/>
      <c r="L6" s="30"/>
      <c r="M6" s="30"/>
      <c r="N6" s="11"/>
      <c r="O6" s="11"/>
      <c r="P6" t="s" s="28">
        <v>85</v>
      </c>
      <c r="Q6" s="16">
        <v>0.125</v>
      </c>
      <c r="R6" s="13">
        <v>117.6</v>
      </c>
      <c r="S6" s="33">
        <v>39.2</v>
      </c>
      <c r="T6" t="s" s="28">
        <v>29</v>
      </c>
      <c r="U6" t="s" s="28">
        <v>98</v>
      </c>
      <c r="V6" s="11"/>
    </row>
    <row r="7" ht="118.65" customHeight="1">
      <c r="A7" t="s" s="27">
        <v>87</v>
      </c>
      <c r="B7" t="s" s="28">
        <f>IF(COUNTIF($A7,$A8)=0,1,"")</f>
      </c>
      <c r="C7" t="s" s="28">
        <v>99</v>
      </c>
      <c r="D7" t="s" s="28">
        <v>100</v>
      </c>
      <c r="E7" t="s" s="28">
        <v>15</v>
      </c>
      <c r="F7" t="s" s="28">
        <v>82</v>
      </c>
      <c r="G7" t="s" s="29">
        <v>25</v>
      </c>
      <c r="H7" s="11"/>
      <c r="I7" t="s" s="28">
        <v>37</v>
      </c>
      <c r="J7" t="s" s="28">
        <v>48</v>
      </c>
      <c r="K7" s="30"/>
      <c r="L7" s="30"/>
      <c r="M7" s="30"/>
      <c r="N7" s="11"/>
      <c r="O7" s="11"/>
      <c r="P7" t="s" s="28">
        <v>85</v>
      </c>
      <c r="Q7" s="16">
        <v>0.125</v>
      </c>
      <c r="R7" s="13">
        <v>117.6</v>
      </c>
      <c r="S7" s="33">
        <v>39.2</v>
      </c>
      <c r="T7" t="s" s="28">
        <v>29</v>
      </c>
      <c r="U7" t="s" s="28">
        <v>93</v>
      </c>
      <c r="V7" s="11"/>
    </row>
    <row r="8" ht="118.65" customHeight="1">
      <c r="A8" t="s" s="27">
        <v>87</v>
      </c>
      <c r="B8" t="s" s="28">
        <f>IF(COUNTIF($A8,$A9)=0,1,"")</f>
      </c>
      <c r="C8" t="s" s="28">
        <v>101</v>
      </c>
      <c r="D8" t="s" s="28">
        <v>102</v>
      </c>
      <c r="E8" t="s" s="28">
        <v>15</v>
      </c>
      <c r="F8" t="s" s="28">
        <v>82</v>
      </c>
      <c r="G8" t="s" s="29">
        <v>25</v>
      </c>
      <c r="H8" s="11"/>
      <c r="I8" t="s" s="28">
        <v>37</v>
      </c>
      <c r="J8" t="s" s="28">
        <v>48</v>
      </c>
      <c r="K8" s="30"/>
      <c r="L8" s="30"/>
      <c r="M8" s="30"/>
      <c r="N8" s="11"/>
      <c r="O8" s="11"/>
      <c r="P8" t="s" s="28">
        <v>85</v>
      </c>
      <c r="Q8" s="16">
        <v>0.125</v>
      </c>
      <c r="R8" s="13">
        <v>117.6</v>
      </c>
      <c r="S8" s="33">
        <v>39.2</v>
      </c>
      <c r="T8" t="s" s="28">
        <v>29</v>
      </c>
      <c r="U8" t="s" s="28">
        <v>93</v>
      </c>
      <c r="V8" s="11"/>
    </row>
    <row r="9" ht="107.65" customHeight="1">
      <c r="A9" t="s" s="27">
        <v>87</v>
      </c>
      <c r="B9" t="s" s="28">
        <f>IF(COUNTIF($A9,$A10)=0,1,"")</f>
      </c>
      <c r="C9" t="s" s="28">
        <v>103</v>
      </c>
      <c r="D9" t="s" s="28">
        <v>104</v>
      </c>
      <c r="E9" t="s" s="28">
        <v>15</v>
      </c>
      <c r="F9" t="s" s="28">
        <v>82</v>
      </c>
      <c r="G9" t="s" s="29">
        <v>25</v>
      </c>
      <c r="H9" s="11"/>
      <c r="I9" t="s" s="28">
        <v>37</v>
      </c>
      <c r="J9" t="s" s="28">
        <v>48</v>
      </c>
      <c r="K9" s="30"/>
      <c r="L9" s="30"/>
      <c r="M9" s="30"/>
      <c r="N9" s="11"/>
      <c r="O9" s="11"/>
      <c r="P9" t="s" s="28">
        <v>85</v>
      </c>
      <c r="Q9" s="16">
        <v>0.1041666666666667</v>
      </c>
      <c r="R9" s="13">
        <v>99.59999999999999</v>
      </c>
      <c r="S9" s="33">
        <v>39.84</v>
      </c>
      <c r="T9" t="s" s="28">
        <v>29</v>
      </c>
      <c r="U9" t="s" s="28">
        <v>93</v>
      </c>
      <c r="V9" s="11"/>
    </row>
    <row r="10" ht="107.65" customHeight="1">
      <c r="A10" t="s" s="27">
        <v>87</v>
      </c>
      <c r="B10" s="10">
        <f>IF(COUNTIF($A10,$A11)=0,1,"")</f>
        <v>1</v>
      </c>
      <c r="C10" t="s" s="28">
        <v>105</v>
      </c>
      <c r="D10" t="s" s="28">
        <v>106</v>
      </c>
      <c r="E10" t="s" s="28">
        <v>15</v>
      </c>
      <c r="F10" t="s" s="28">
        <v>82</v>
      </c>
      <c r="G10" t="s" s="29">
        <v>25</v>
      </c>
      <c r="H10" s="11"/>
      <c r="I10" t="s" s="28">
        <v>37</v>
      </c>
      <c r="J10" t="s" s="28">
        <v>48</v>
      </c>
      <c r="K10" s="30"/>
      <c r="L10" s="30"/>
      <c r="M10" s="30"/>
      <c r="N10" s="11"/>
      <c r="O10" s="11"/>
      <c r="P10" t="s" s="28">
        <v>85</v>
      </c>
      <c r="Q10" s="16">
        <v>0.08333333333333333</v>
      </c>
      <c r="R10" s="13">
        <v>75.59999999999999</v>
      </c>
      <c r="S10" s="33">
        <v>37.8</v>
      </c>
      <c r="T10" t="s" s="28">
        <v>29</v>
      </c>
      <c r="U10" t="s" s="28">
        <v>93</v>
      </c>
      <c r="V10" s="11"/>
    </row>
    <row r="11" ht="129.65" customHeight="1">
      <c r="A11" t="s" s="27">
        <v>107</v>
      </c>
      <c r="B11" s="10">
        <f>IF(COUNTIF($A11,$A12)=0,1,"")</f>
        <v>1</v>
      </c>
      <c r="C11" t="s" s="28">
        <v>108</v>
      </c>
      <c r="D11" t="s" s="28">
        <v>109</v>
      </c>
      <c r="E11" t="s" s="28">
        <v>14</v>
      </c>
      <c r="F11" t="s" s="28">
        <v>82</v>
      </c>
      <c r="G11" t="s" s="29">
        <v>25</v>
      </c>
      <c r="H11" t="s" s="28">
        <v>110</v>
      </c>
      <c r="I11" t="s" s="28">
        <v>36</v>
      </c>
      <c r="J11" t="s" s="28">
        <v>47</v>
      </c>
      <c r="K11" s="30"/>
      <c r="L11" t="s" s="31">
        <v>84</v>
      </c>
      <c r="M11" t="s" s="31">
        <v>84</v>
      </c>
      <c r="N11" t="s" s="28">
        <v>20</v>
      </c>
      <c r="O11" t="s" s="28">
        <v>111</v>
      </c>
      <c r="P11" t="s" s="28">
        <v>85</v>
      </c>
      <c r="Q11" s="16">
        <v>0.05208333333333334</v>
      </c>
      <c r="R11" s="13">
        <v>0</v>
      </c>
      <c r="S11" t="s" s="32">
        <v>82</v>
      </c>
      <c r="T11" t="s" s="28">
        <v>29</v>
      </c>
      <c r="U11" t="s" s="28">
        <v>112</v>
      </c>
      <c r="V11" s="11"/>
    </row>
    <row r="12" ht="118.65" customHeight="1">
      <c r="A12" t="s" s="27">
        <v>113</v>
      </c>
      <c r="B12" t="s" s="28">
        <f>IF(COUNTIF($A12,$A13)=0,1,"")</f>
      </c>
      <c r="C12" t="s" s="28">
        <v>114</v>
      </c>
      <c r="D12" t="s" s="28">
        <v>115</v>
      </c>
      <c r="E12" t="s" s="28">
        <v>14</v>
      </c>
      <c r="F12" t="s" s="28">
        <v>82</v>
      </c>
      <c r="G12" t="s" s="29">
        <v>25</v>
      </c>
      <c r="H12" t="s" s="28">
        <v>116</v>
      </c>
      <c r="I12" t="s" s="28">
        <v>35</v>
      </c>
      <c r="J12" t="s" s="28">
        <v>11</v>
      </c>
      <c r="K12" s="30"/>
      <c r="L12" s="30"/>
      <c r="M12" s="30"/>
      <c r="N12" t="s" s="28">
        <v>20</v>
      </c>
      <c r="O12" t="s" s="28">
        <v>20</v>
      </c>
      <c r="P12" t="s" s="28">
        <v>85</v>
      </c>
      <c r="Q12" s="16">
        <v>0.05208333333333334</v>
      </c>
      <c r="R12" s="13">
        <v>40</v>
      </c>
      <c r="S12" s="33">
        <v>32</v>
      </c>
      <c r="T12" t="s" s="28">
        <v>29</v>
      </c>
      <c r="U12" t="s" s="28">
        <v>117</v>
      </c>
      <c r="V12" s="11"/>
    </row>
    <row r="13" ht="85.65" customHeight="1">
      <c r="A13" t="s" s="27">
        <v>113</v>
      </c>
      <c r="B13" t="s" s="28">
        <f>IF(COUNTIF($A13,$A14)=0,1,"")</f>
      </c>
      <c r="C13" t="s" s="28">
        <v>118</v>
      </c>
      <c r="D13" t="s" s="28">
        <v>119</v>
      </c>
      <c r="E13" t="s" s="28">
        <v>14</v>
      </c>
      <c r="F13" t="s" s="28">
        <v>82</v>
      </c>
      <c r="G13" t="s" s="29">
        <v>25</v>
      </c>
      <c r="H13" s="11"/>
      <c r="I13" t="s" s="28">
        <v>36</v>
      </c>
      <c r="J13" t="s" s="28">
        <v>44</v>
      </c>
      <c r="K13" s="30"/>
      <c r="L13" s="30"/>
      <c r="M13" s="30"/>
      <c r="N13" t="s" s="28">
        <v>20</v>
      </c>
      <c r="O13" s="11"/>
      <c r="P13" t="s" s="28">
        <v>85</v>
      </c>
      <c r="Q13" s="16">
        <v>0.08333333333333333</v>
      </c>
      <c r="R13" s="13">
        <v>40</v>
      </c>
      <c r="S13" s="33">
        <v>20</v>
      </c>
      <c r="T13" t="s" s="28">
        <v>29</v>
      </c>
      <c r="U13" t="s" s="28">
        <v>117</v>
      </c>
      <c r="V13" s="11"/>
    </row>
    <row r="14" ht="85.65" customHeight="1">
      <c r="A14" t="s" s="27">
        <v>113</v>
      </c>
      <c r="B14" t="s" s="28">
        <f>IF(COUNTIF($A14,$A15)=0,1,"")</f>
      </c>
      <c r="C14" t="s" s="28">
        <v>120</v>
      </c>
      <c r="D14" t="s" s="28">
        <v>121</v>
      </c>
      <c r="E14" t="s" s="28">
        <v>14</v>
      </c>
      <c r="F14" t="s" s="28">
        <v>82</v>
      </c>
      <c r="G14" t="s" s="29">
        <v>25</v>
      </c>
      <c r="H14" s="11"/>
      <c r="I14" t="s" s="28">
        <v>35</v>
      </c>
      <c r="J14" t="s" s="28">
        <v>11</v>
      </c>
      <c r="K14" s="30"/>
      <c r="L14" s="30"/>
      <c r="M14" s="30"/>
      <c r="N14" t="s" s="28">
        <v>20</v>
      </c>
      <c r="O14" s="11"/>
      <c r="P14" t="s" s="28">
        <v>85</v>
      </c>
      <c r="Q14" s="16">
        <v>0.125</v>
      </c>
      <c r="R14" s="13">
        <v>100</v>
      </c>
      <c r="S14" s="33">
        <v>33.3333333333333</v>
      </c>
      <c r="T14" t="s" s="28">
        <v>29</v>
      </c>
      <c r="U14" t="s" s="28">
        <v>117</v>
      </c>
      <c r="V14" s="11"/>
    </row>
    <row r="15" ht="96.65" customHeight="1">
      <c r="A15" t="s" s="27">
        <v>113</v>
      </c>
      <c r="B15" t="s" s="28">
        <f>IF(COUNTIF($A15,$A16)=0,1,"")</f>
      </c>
      <c r="C15" t="s" s="28">
        <v>122</v>
      </c>
      <c r="D15" t="s" s="28">
        <v>123</v>
      </c>
      <c r="E15" t="s" s="28">
        <v>14</v>
      </c>
      <c r="F15" t="s" s="28">
        <v>82</v>
      </c>
      <c r="G15" t="s" s="29">
        <v>25</v>
      </c>
      <c r="H15" s="11"/>
      <c r="I15" t="s" s="28">
        <v>36</v>
      </c>
      <c r="J15" t="s" s="28">
        <v>44</v>
      </c>
      <c r="K15" s="30"/>
      <c r="L15" s="30"/>
      <c r="M15" s="30"/>
      <c r="N15" t="s" s="28">
        <v>20</v>
      </c>
      <c r="O15" s="11"/>
      <c r="P15" t="s" s="28">
        <v>85</v>
      </c>
      <c r="Q15" s="16">
        <v>0.08333333333333333</v>
      </c>
      <c r="R15" s="13">
        <v>40</v>
      </c>
      <c r="S15" s="33">
        <v>20</v>
      </c>
      <c r="T15" t="s" s="28">
        <v>29</v>
      </c>
      <c r="U15" t="s" s="28">
        <v>117</v>
      </c>
      <c r="V15" s="11"/>
    </row>
    <row r="16" ht="85.65" customHeight="1">
      <c r="A16" t="s" s="27">
        <v>113</v>
      </c>
      <c r="B16" t="s" s="28">
        <f>IF(COUNTIF($A16,$A17)=0,1,"")</f>
      </c>
      <c r="C16" t="s" s="28">
        <v>124</v>
      </c>
      <c r="D16" t="s" s="28">
        <v>125</v>
      </c>
      <c r="E16" t="s" s="28">
        <v>14</v>
      </c>
      <c r="F16" t="s" s="28">
        <v>82</v>
      </c>
      <c r="G16" t="s" s="29">
        <v>25</v>
      </c>
      <c r="H16" s="11"/>
      <c r="I16" t="s" s="28">
        <v>35</v>
      </c>
      <c r="J16" t="s" s="28">
        <v>11</v>
      </c>
      <c r="K16" s="30"/>
      <c r="L16" s="30"/>
      <c r="M16" s="30"/>
      <c r="N16" t="s" s="28">
        <v>20</v>
      </c>
      <c r="O16" s="11"/>
      <c r="P16" t="s" s="28">
        <v>85</v>
      </c>
      <c r="Q16" s="16">
        <v>0.0625</v>
      </c>
      <c r="R16" s="13">
        <v>50</v>
      </c>
      <c r="S16" s="33">
        <v>33.3333333333333</v>
      </c>
      <c r="T16" t="s" s="28">
        <v>29</v>
      </c>
      <c r="U16" t="s" s="28">
        <v>117</v>
      </c>
      <c r="V16" s="11"/>
    </row>
    <row r="17" ht="107.65" customHeight="1">
      <c r="A17" t="s" s="27">
        <v>113</v>
      </c>
      <c r="B17" t="s" s="28">
        <f>IF(COUNTIF($A17,$A18)=0,1,"")</f>
      </c>
      <c r="C17" t="s" s="28">
        <v>126</v>
      </c>
      <c r="D17" t="s" s="28">
        <v>127</v>
      </c>
      <c r="E17" t="s" s="28">
        <v>14</v>
      </c>
      <c r="F17" t="s" s="28">
        <v>82</v>
      </c>
      <c r="G17" t="s" s="29">
        <v>25</v>
      </c>
      <c r="H17" s="11"/>
      <c r="I17" t="s" s="28">
        <v>35</v>
      </c>
      <c r="J17" t="s" s="28">
        <v>11</v>
      </c>
      <c r="K17" s="30"/>
      <c r="L17" s="30"/>
      <c r="M17" s="30"/>
      <c r="N17" t="s" s="28">
        <v>20</v>
      </c>
      <c r="O17" s="11"/>
      <c r="P17" t="s" s="28">
        <v>85</v>
      </c>
      <c r="Q17" s="16">
        <v>0.0625</v>
      </c>
      <c r="R17" s="13">
        <v>20</v>
      </c>
      <c r="S17" s="33">
        <v>13.3333333333333</v>
      </c>
      <c r="T17" t="s" s="28">
        <v>29</v>
      </c>
      <c r="U17" t="s" s="28">
        <v>117</v>
      </c>
      <c r="V17" s="11"/>
    </row>
    <row r="18" ht="96.65" customHeight="1">
      <c r="A18" t="s" s="27">
        <v>113</v>
      </c>
      <c r="B18" t="s" s="28">
        <f>IF(COUNTIF($A18,$A19)=0,1,"")</f>
      </c>
      <c r="C18" t="s" s="28">
        <v>128</v>
      </c>
      <c r="D18" t="s" s="28">
        <v>129</v>
      </c>
      <c r="E18" t="s" s="28">
        <v>14</v>
      </c>
      <c r="F18" t="s" s="28">
        <v>82</v>
      </c>
      <c r="G18" t="s" s="29">
        <v>25</v>
      </c>
      <c r="H18" s="11"/>
      <c r="I18" t="s" s="28">
        <v>35</v>
      </c>
      <c r="J18" t="s" s="28">
        <v>11</v>
      </c>
      <c r="K18" s="30"/>
      <c r="L18" s="30"/>
      <c r="M18" s="30"/>
      <c r="N18" t="s" s="28">
        <v>20</v>
      </c>
      <c r="O18" s="11"/>
      <c r="P18" t="s" s="28">
        <v>85</v>
      </c>
      <c r="Q18" s="16">
        <v>0.05208333333333334</v>
      </c>
      <c r="R18" s="13">
        <v>40</v>
      </c>
      <c r="S18" s="33">
        <v>32</v>
      </c>
      <c r="T18" t="s" s="28">
        <v>29</v>
      </c>
      <c r="U18" t="s" s="28">
        <v>117</v>
      </c>
      <c r="V18" s="11"/>
    </row>
    <row r="19" ht="85.65" customHeight="1">
      <c r="A19" t="s" s="27">
        <v>113</v>
      </c>
      <c r="B19" s="10">
        <f>IF(COUNTIF($A19,$A20)=0,1,"")</f>
        <v>1</v>
      </c>
      <c r="C19" t="s" s="28">
        <v>130</v>
      </c>
      <c r="D19" t="s" s="28">
        <v>131</v>
      </c>
      <c r="E19" t="s" s="28">
        <v>14</v>
      </c>
      <c r="F19" t="s" s="28">
        <v>82</v>
      </c>
      <c r="G19" t="s" s="29">
        <v>25</v>
      </c>
      <c r="H19" s="11"/>
      <c r="I19" t="s" s="28">
        <v>35</v>
      </c>
      <c r="J19" t="s" s="28">
        <v>11</v>
      </c>
      <c r="K19" s="30"/>
      <c r="L19" s="30"/>
      <c r="M19" s="30"/>
      <c r="N19" t="s" s="28">
        <v>20</v>
      </c>
      <c r="O19" s="11"/>
      <c r="P19" t="s" s="28">
        <v>85</v>
      </c>
      <c r="Q19" s="16">
        <v>0.05208333333333334</v>
      </c>
      <c r="R19" s="13">
        <v>40</v>
      </c>
      <c r="S19" s="33">
        <v>32</v>
      </c>
      <c r="T19" t="s" s="28">
        <v>29</v>
      </c>
      <c r="U19" t="s" s="28">
        <v>117</v>
      </c>
      <c r="V19" s="11"/>
    </row>
    <row r="20" ht="96.65" customHeight="1">
      <c r="A20" t="s" s="27">
        <v>132</v>
      </c>
      <c r="B20" t="s" s="28">
        <f>IF(COUNTIF($A20,$A21)=0,1,"")</f>
      </c>
      <c r="C20" t="s" s="28">
        <v>133</v>
      </c>
      <c r="D20" t="s" s="28">
        <v>134</v>
      </c>
      <c r="E20" t="s" s="28">
        <v>14</v>
      </c>
      <c r="F20" t="s" s="28">
        <v>135</v>
      </c>
      <c r="G20" t="s" s="29">
        <v>24</v>
      </c>
      <c r="H20" t="s" s="28">
        <v>136</v>
      </c>
      <c r="I20" t="s" s="28">
        <v>37</v>
      </c>
      <c r="J20" t="s" s="28">
        <v>48</v>
      </c>
      <c r="K20" s="30"/>
      <c r="L20" s="30"/>
      <c r="M20" s="30"/>
      <c r="N20" s="34"/>
      <c r="O20" s="34"/>
      <c r="P20" t="s" s="28">
        <v>137</v>
      </c>
      <c r="Q20" t="s" s="28">
        <v>82</v>
      </c>
      <c r="R20" s="13">
        <v>0</v>
      </c>
      <c r="S20" t="s" s="32">
        <v>82</v>
      </c>
      <c r="T20" t="s" s="28">
        <v>32</v>
      </c>
      <c r="U20" t="s" s="28">
        <v>138</v>
      </c>
      <c r="V20" s="11"/>
    </row>
    <row r="21" ht="85.65" customHeight="1">
      <c r="A21" t="s" s="27">
        <v>132</v>
      </c>
      <c r="B21" t="s" s="28">
        <f>IF(COUNTIF($A21,$A22)=0,1,"")</f>
      </c>
      <c r="C21" t="s" s="28">
        <v>139</v>
      </c>
      <c r="D21" t="s" s="28">
        <v>140</v>
      </c>
      <c r="E21" t="s" s="28">
        <v>14</v>
      </c>
      <c r="F21" t="s" s="28">
        <v>82</v>
      </c>
      <c r="G21" t="s" s="29">
        <v>25</v>
      </c>
      <c r="H21" t="s" s="28">
        <v>141</v>
      </c>
      <c r="I21" t="s" s="28">
        <v>35</v>
      </c>
      <c r="J21" t="s" s="28">
        <v>11</v>
      </c>
      <c r="K21" s="30"/>
      <c r="L21" s="30"/>
      <c r="M21" s="30"/>
      <c r="N21" t="s" s="28">
        <v>20</v>
      </c>
      <c r="O21" s="11"/>
      <c r="P21" t="s" s="28">
        <v>85</v>
      </c>
      <c r="Q21" s="16">
        <v>0.2291666666666667</v>
      </c>
      <c r="R21" s="13">
        <v>199</v>
      </c>
      <c r="S21" s="33">
        <v>36.1818181818182</v>
      </c>
      <c r="T21" t="s" s="28">
        <v>30</v>
      </c>
      <c r="U21" t="s" s="28">
        <v>142</v>
      </c>
      <c r="V21" s="11"/>
    </row>
    <row r="22" ht="195.65" customHeight="1">
      <c r="A22" t="s" s="27">
        <v>132</v>
      </c>
      <c r="B22" t="s" s="28">
        <f>IF(COUNTIF($A22,$A23)=0,1,"")</f>
      </c>
      <c r="C22" t="s" s="28">
        <v>143</v>
      </c>
      <c r="D22" t="s" s="28">
        <v>144</v>
      </c>
      <c r="E22" t="s" s="28">
        <v>14</v>
      </c>
      <c r="F22" t="s" s="28">
        <v>82</v>
      </c>
      <c r="G22" t="s" s="29">
        <v>25</v>
      </c>
      <c r="H22" t="s" s="28">
        <v>145</v>
      </c>
      <c r="I22" t="s" s="28">
        <v>37</v>
      </c>
      <c r="J22" t="s" s="28">
        <v>48</v>
      </c>
      <c r="K22" s="30"/>
      <c r="L22" s="30"/>
      <c r="M22" s="30"/>
      <c r="N22" t="s" s="28">
        <v>20</v>
      </c>
      <c r="O22" t="s" s="28">
        <v>146</v>
      </c>
      <c r="P22" t="s" s="28">
        <v>85</v>
      </c>
      <c r="Q22" s="16">
        <v>0.3125</v>
      </c>
      <c r="R22" s="13">
        <v>299</v>
      </c>
      <c r="S22" s="33">
        <v>39.8666666666667</v>
      </c>
      <c r="T22" t="s" s="28">
        <v>29</v>
      </c>
      <c r="U22" t="s" s="28">
        <v>147</v>
      </c>
      <c r="V22" s="11"/>
    </row>
    <row r="23" ht="85.65" customHeight="1">
      <c r="A23" t="s" s="27">
        <v>132</v>
      </c>
      <c r="B23" t="s" s="28">
        <f>IF(COUNTIF($A23,$A24)=0,1,"")</f>
      </c>
      <c r="C23" t="s" s="28">
        <v>148</v>
      </c>
      <c r="D23" t="s" s="28">
        <v>149</v>
      </c>
      <c r="E23" t="s" s="28">
        <v>14</v>
      </c>
      <c r="F23" t="s" s="28">
        <v>150</v>
      </c>
      <c r="G23" t="s" s="29">
        <v>24</v>
      </c>
      <c r="H23" s="11"/>
      <c r="I23" t="s" s="28">
        <v>35</v>
      </c>
      <c r="J23" t="s" s="28">
        <v>11</v>
      </c>
      <c r="K23" t="s" s="31">
        <v>84</v>
      </c>
      <c r="L23" s="30"/>
      <c r="M23" s="30"/>
      <c r="N23" t="s" s="28">
        <v>20</v>
      </c>
      <c r="O23" s="11"/>
      <c r="P23" t="s" s="28">
        <v>151</v>
      </c>
      <c r="Q23" t="s" s="28">
        <v>20</v>
      </c>
      <c r="R23" s="35">
        <v>1629</v>
      </c>
      <c r="S23" t="s" s="32">
        <v>82</v>
      </c>
      <c r="T23" t="s" s="28">
        <v>29</v>
      </c>
      <c r="U23" t="s" s="28">
        <v>147</v>
      </c>
      <c r="V23" s="11"/>
    </row>
    <row r="24" ht="85.65" customHeight="1">
      <c r="A24" t="s" s="27">
        <v>132</v>
      </c>
      <c r="B24" s="10">
        <f>IF(COUNTIF($A24,$A25)=0,1,"")</f>
        <v>1</v>
      </c>
      <c r="C24" t="s" s="28">
        <v>152</v>
      </c>
      <c r="D24" t="s" s="28">
        <v>153</v>
      </c>
      <c r="E24" t="s" s="28">
        <v>14</v>
      </c>
      <c r="F24" t="s" s="28">
        <v>82</v>
      </c>
      <c r="G24" t="s" s="29">
        <v>25</v>
      </c>
      <c r="H24" s="11"/>
      <c r="I24" t="s" s="28">
        <v>35</v>
      </c>
      <c r="J24" t="s" s="28">
        <v>11</v>
      </c>
      <c r="K24" s="30"/>
      <c r="L24" s="30"/>
      <c r="M24" s="30"/>
      <c r="N24" t="s" s="28">
        <v>20</v>
      </c>
      <c r="O24" s="11"/>
      <c r="P24" t="s" s="28">
        <v>85</v>
      </c>
      <c r="Q24" s="16">
        <v>0.2916666666666667</v>
      </c>
      <c r="R24" s="13">
        <v>299</v>
      </c>
      <c r="S24" s="33">
        <v>42.7142857142857</v>
      </c>
      <c r="T24" t="s" s="28">
        <v>29</v>
      </c>
      <c r="U24" t="s" s="28">
        <v>147</v>
      </c>
      <c r="V24" s="11"/>
    </row>
    <row r="25" ht="96.65" customHeight="1">
      <c r="A25" t="s" s="27">
        <v>154</v>
      </c>
      <c r="B25" s="10">
        <f>IF(COUNTIF($A25,$A26)=0,1,"")</f>
        <v>1</v>
      </c>
      <c r="C25" t="s" s="28">
        <v>155</v>
      </c>
      <c r="D25" t="s" s="28">
        <v>156</v>
      </c>
      <c r="E25" t="s" s="28">
        <v>14</v>
      </c>
      <c r="F25" t="s" s="28">
        <v>82</v>
      </c>
      <c r="G25" t="s" s="29">
        <v>25</v>
      </c>
      <c r="H25" t="s" s="28">
        <v>157</v>
      </c>
      <c r="I25" t="s" s="28">
        <v>37</v>
      </c>
      <c r="J25" t="s" s="28">
        <v>48</v>
      </c>
      <c r="K25" s="30"/>
      <c r="L25" s="30"/>
      <c r="M25" t="s" s="31">
        <v>84</v>
      </c>
      <c r="N25" t="s" s="28">
        <v>20</v>
      </c>
      <c r="O25" t="s" s="28">
        <v>20</v>
      </c>
      <c r="P25" t="s" s="28">
        <v>85</v>
      </c>
      <c r="Q25" s="16">
        <v>0.04166666666666666</v>
      </c>
      <c r="R25" s="13">
        <v>0</v>
      </c>
      <c r="S25" t="s" s="32">
        <v>82</v>
      </c>
      <c r="T25" t="s" s="28">
        <v>29</v>
      </c>
      <c r="U25" t="s" s="28">
        <v>158</v>
      </c>
      <c r="V25" s="11"/>
    </row>
    <row r="26" ht="261.65" customHeight="1">
      <c r="A26" t="s" s="27">
        <v>159</v>
      </c>
      <c r="B26" t="s" s="28">
        <f>IF(COUNTIF($A26,$A27)=0,1,"")</f>
      </c>
      <c r="C26" t="s" s="28">
        <v>160</v>
      </c>
      <c r="D26" t="s" s="28">
        <v>161</v>
      </c>
      <c r="E26" t="s" s="28">
        <v>17</v>
      </c>
      <c r="F26" t="s" s="28">
        <v>82</v>
      </c>
      <c r="G26" t="s" s="29">
        <v>25</v>
      </c>
      <c r="H26" t="s" s="28">
        <v>162</v>
      </c>
      <c r="I26" t="s" s="28">
        <v>40</v>
      </c>
      <c r="J26" t="s" s="28">
        <v>40</v>
      </c>
      <c r="K26" t="s" s="31">
        <v>84</v>
      </c>
      <c r="L26" s="30"/>
      <c r="M26" t="s" s="31">
        <v>84</v>
      </c>
      <c r="N26" t="s" s="28">
        <v>20</v>
      </c>
      <c r="O26" t="s" s="28">
        <v>163</v>
      </c>
      <c r="P26" t="s" s="28">
        <v>164</v>
      </c>
      <c r="Q26" s="16">
        <v>2.125</v>
      </c>
      <c r="R26" s="35">
        <v>2795</v>
      </c>
      <c r="S26" s="33">
        <v>54.8039215686275</v>
      </c>
      <c r="T26" t="s" s="28">
        <v>165</v>
      </c>
      <c r="U26" t="s" s="28">
        <v>166</v>
      </c>
      <c r="V26" s="11"/>
    </row>
    <row r="27" ht="140.65" customHeight="1">
      <c r="A27" t="s" s="27">
        <v>159</v>
      </c>
      <c r="B27" t="s" s="28">
        <f>IF(COUNTIF($A27,$A28)=0,1,"")</f>
      </c>
      <c r="C27" t="s" s="28">
        <v>167</v>
      </c>
      <c r="D27" t="s" s="28">
        <v>168</v>
      </c>
      <c r="E27" t="s" s="28">
        <v>17</v>
      </c>
      <c r="F27" t="s" s="28">
        <v>82</v>
      </c>
      <c r="G27" t="s" s="29">
        <v>25</v>
      </c>
      <c r="H27" s="11"/>
      <c r="I27" t="s" s="28">
        <v>40</v>
      </c>
      <c r="J27" t="s" s="28">
        <v>40</v>
      </c>
      <c r="K27" t="s" s="31">
        <v>84</v>
      </c>
      <c r="L27" s="30"/>
      <c r="M27" t="s" s="31">
        <v>84</v>
      </c>
      <c r="N27" t="s" s="28">
        <v>20</v>
      </c>
      <c r="O27" s="11"/>
      <c r="P27" t="s" s="28">
        <v>169</v>
      </c>
      <c r="Q27" s="16">
        <v>2.125</v>
      </c>
      <c r="R27" s="35">
        <v>2795</v>
      </c>
      <c r="S27" s="33">
        <v>54.8039215686275</v>
      </c>
      <c r="T27" t="s" s="28">
        <v>165</v>
      </c>
      <c r="U27" t="s" s="28">
        <v>170</v>
      </c>
      <c r="V27" s="11"/>
    </row>
    <row r="28" ht="129.65" customHeight="1">
      <c r="A28" t="s" s="27">
        <v>159</v>
      </c>
      <c r="B28" t="s" s="28">
        <f>IF(COUNTIF($A28,$A29)=0,1,"")</f>
      </c>
      <c r="C28" t="s" s="28">
        <v>171</v>
      </c>
      <c r="D28" t="s" s="28">
        <v>172</v>
      </c>
      <c r="E28" t="s" s="28">
        <v>17</v>
      </c>
      <c r="F28" t="s" s="28">
        <v>82</v>
      </c>
      <c r="G28" t="s" s="29">
        <v>25</v>
      </c>
      <c r="H28" s="11"/>
      <c r="I28" t="s" s="28">
        <v>35</v>
      </c>
      <c r="J28" t="s" s="28">
        <v>11</v>
      </c>
      <c r="K28" s="30"/>
      <c r="L28" s="30"/>
      <c r="M28" s="30"/>
      <c r="N28" t="s" s="28">
        <v>20</v>
      </c>
      <c r="O28" s="11"/>
      <c r="P28" t="s" s="28">
        <v>173</v>
      </c>
      <c r="Q28" s="16">
        <v>0.75</v>
      </c>
      <c r="R28" s="13">
        <v>799</v>
      </c>
      <c r="S28" s="33">
        <v>44.3888888888889</v>
      </c>
      <c r="T28" t="s" s="28">
        <v>29</v>
      </c>
      <c r="U28" t="s" s="28">
        <v>174</v>
      </c>
      <c r="V28" s="11"/>
    </row>
    <row r="29" ht="118.65" customHeight="1">
      <c r="A29" t="s" s="27">
        <v>159</v>
      </c>
      <c r="B29" t="s" s="28">
        <f>IF(COUNTIF($A29,$A30)=0,1,"")</f>
      </c>
      <c r="C29" t="s" s="28">
        <v>175</v>
      </c>
      <c r="D29" t="s" s="28">
        <v>176</v>
      </c>
      <c r="E29" t="s" s="28">
        <v>17</v>
      </c>
      <c r="F29" t="s" s="28">
        <v>82</v>
      </c>
      <c r="G29" t="s" s="29">
        <v>25</v>
      </c>
      <c r="H29" s="11"/>
      <c r="I29" t="s" s="28">
        <v>36</v>
      </c>
      <c r="J29" t="s" s="28">
        <v>44</v>
      </c>
      <c r="K29" s="30"/>
      <c r="L29" s="30"/>
      <c r="M29" s="30"/>
      <c r="N29" t="s" s="28">
        <v>20</v>
      </c>
      <c r="O29" s="11"/>
      <c r="P29" t="s" s="28">
        <v>177</v>
      </c>
      <c r="Q29" s="16">
        <v>0.8333333333333334</v>
      </c>
      <c r="R29" s="13">
        <v>690</v>
      </c>
      <c r="S29" s="33">
        <v>34.5</v>
      </c>
      <c r="T29" t="s" s="28">
        <v>29</v>
      </c>
      <c r="U29" t="s" s="28">
        <v>178</v>
      </c>
      <c r="V29" s="11"/>
    </row>
    <row r="30" ht="140.65" customHeight="1">
      <c r="A30" t="s" s="27">
        <v>159</v>
      </c>
      <c r="B30" t="s" s="28">
        <f>IF(COUNTIF($A30,$A31)=0,1,"")</f>
      </c>
      <c r="C30" t="s" s="28">
        <v>179</v>
      </c>
      <c r="D30" t="s" s="28">
        <v>180</v>
      </c>
      <c r="E30" t="s" s="28">
        <v>17</v>
      </c>
      <c r="F30" t="s" s="28">
        <v>82</v>
      </c>
      <c r="G30" t="s" s="29">
        <v>25</v>
      </c>
      <c r="H30" s="11"/>
      <c r="I30" t="s" s="28">
        <v>36</v>
      </c>
      <c r="J30" t="s" s="28">
        <v>44</v>
      </c>
      <c r="K30" s="30"/>
      <c r="L30" s="30"/>
      <c r="M30" s="30"/>
      <c r="N30" t="s" s="28">
        <v>20</v>
      </c>
      <c r="O30" s="11"/>
      <c r="P30" t="s" s="28">
        <v>181</v>
      </c>
      <c r="Q30" s="16">
        <v>0.625</v>
      </c>
      <c r="R30" s="13">
        <v>795</v>
      </c>
      <c r="S30" s="33">
        <v>53</v>
      </c>
      <c r="T30" t="s" s="28">
        <v>29</v>
      </c>
      <c r="U30" t="s" s="28">
        <v>182</v>
      </c>
      <c r="V30" s="11"/>
    </row>
    <row r="31" ht="107.65" customHeight="1">
      <c r="A31" t="s" s="27">
        <v>159</v>
      </c>
      <c r="B31" s="10">
        <f>IF(COUNTIF($A31,$A32)=0,1,"")</f>
        <v>1</v>
      </c>
      <c r="C31" t="s" s="28">
        <v>183</v>
      </c>
      <c r="D31" t="s" s="28">
        <v>184</v>
      </c>
      <c r="E31" t="s" s="28">
        <v>17</v>
      </c>
      <c r="F31" t="s" s="28">
        <v>82</v>
      </c>
      <c r="G31" t="s" s="29">
        <v>25</v>
      </c>
      <c r="H31" s="11"/>
      <c r="I31" t="s" s="28">
        <v>35</v>
      </c>
      <c r="J31" t="s" s="28">
        <v>11</v>
      </c>
      <c r="K31" t="s" s="31">
        <v>84</v>
      </c>
      <c r="L31" s="30"/>
      <c r="M31" t="s" s="31">
        <v>84</v>
      </c>
      <c r="N31" t="s" s="28">
        <v>20</v>
      </c>
      <c r="O31" s="11"/>
      <c r="P31" t="s" s="28">
        <v>185</v>
      </c>
      <c r="Q31" s="16">
        <v>1.166666666666667</v>
      </c>
      <c r="R31" s="13">
        <v>695</v>
      </c>
      <c r="S31" s="33">
        <v>24.8214285714286</v>
      </c>
      <c r="T31" t="s" s="28">
        <v>165</v>
      </c>
      <c r="U31" t="s" s="28">
        <v>186</v>
      </c>
      <c r="V31" s="11"/>
    </row>
    <row r="32" ht="74.65" customHeight="1">
      <c r="A32" t="s" s="27">
        <v>187</v>
      </c>
      <c r="B32" s="10">
        <f>IF(COUNTIF($A32,$A33)=0,1,"")</f>
        <v>1</v>
      </c>
      <c r="C32" t="s" s="28">
        <v>188</v>
      </c>
      <c r="D32" t="s" s="28">
        <v>189</v>
      </c>
      <c r="E32" t="s" s="28">
        <v>15</v>
      </c>
      <c r="F32" t="s" s="28">
        <v>82</v>
      </c>
      <c r="G32" t="s" s="29">
        <v>25</v>
      </c>
      <c r="H32" t="s" s="28">
        <v>190</v>
      </c>
      <c r="I32" t="s" s="28">
        <v>35</v>
      </c>
      <c r="J32" t="s" s="28">
        <v>42</v>
      </c>
      <c r="K32" s="30"/>
      <c r="L32" s="30"/>
      <c r="M32" s="30"/>
      <c r="N32" t="s" s="28">
        <v>20</v>
      </c>
      <c r="O32" t="s" s="28">
        <v>20</v>
      </c>
      <c r="P32" t="s" s="28">
        <v>85</v>
      </c>
      <c r="Q32" t="s" s="28">
        <v>20</v>
      </c>
      <c r="R32" s="13">
        <v>0</v>
      </c>
      <c r="S32" t="s" s="32">
        <v>82</v>
      </c>
      <c r="T32" t="s" s="28">
        <v>29</v>
      </c>
      <c r="U32" t="s" s="28">
        <v>191</v>
      </c>
      <c r="V32" s="11"/>
    </row>
    <row r="33" ht="107.65" customHeight="1">
      <c r="A33" t="s" s="27">
        <v>192</v>
      </c>
      <c r="B33" t="s" s="28">
        <f>IF(COUNTIF($A33,$A34)=0,1,"")</f>
      </c>
      <c r="C33" t="s" s="28">
        <v>193</v>
      </c>
      <c r="D33" t="s" s="28">
        <v>194</v>
      </c>
      <c r="E33" t="s" s="28">
        <v>14</v>
      </c>
      <c r="F33" t="s" s="28">
        <v>82</v>
      </c>
      <c r="G33" t="s" s="29">
        <v>25</v>
      </c>
      <c r="H33" t="s" s="28">
        <v>195</v>
      </c>
      <c r="I33" t="s" s="28">
        <v>36</v>
      </c>
      <c r="J33" t="s" s="28">
        <v>51</v>
      </c>
      <c r="K33" s="30"/>
      <c r="L33" s="30"/>
      <c r="M33" t="s" s="31">
        <v>84</v>
      </c>
      <c r="N33" t="s" s="28">
        <v>20</v>
      </c>
      <c r="O33" s="11"/>
      <c r="P33" t="s" s="28">
        <v>85</v>
      </c>
      <c r="Q33" s="16">
        <v>0.1458333333333333</v>
      </c>
      <c r="R33" s="13">
        <v>124</v>
      </c>
      <c r="S33" s="33">
        <v>35.4285714285714</v>
      </c>
      <c r="T33" t="s" s="28">
        <v>30</v>
      </c>
      <c r="U33" s="11"/>
      <c r="V33" s="11"/>
    </row>
    <row r="34" ht="96.65" customHeight="1">
      <c r="A34" t="s" s="27">
        <v>192</v>
      </c>
      <c r="B34" t="s" s="28">
        <f>IF(COUNTIF($A34,$A35)=0,1,"")</f>
      </c>
      <c r="C34" t="s" s="28">
        <v>196</v>
      </c>
      <c r="D34" t="s" s="28">
        <v>197</v>
      </c>
      <c r="E34" t="s" s="28">
        <v>14</v>
      </c>
      <c r="F34" t="s" s="28">
        <v>82</v>
      </c>
      <c r="G34" t="s" s="29">
        <v>25</v>
      </c>
      <c r="H34" t="s" s="28">
        <v>198</v>
      </c>
      <c r="I34" t="s" s="28">
        <v>36</v>
      </c>
      <c r="J34" t="s" s="28">
        <v>51</v>
      </c>
      <c r="K34" s="30"/>
      <c r="L34" s="30"/>
      <c r="M34" t="s" s="31">
        <v>84</v>
      </c>
      <c r="N34" t="s" s="28">
        <v>20</v>
      </c>
      <c r="O34" s="11"/>
      <c r="P34" t="s" s="28">
        <v>85</v>
      </c>
      <c r="Q34" s="16">
        <v>0.2916666666666667</v>
      </c>
      <c r="R34" s="13">
        <v>150.85</v>
      </c>
      <c r="S34" s="33">
        <v>21.55</v>
      </c>
      <c r="T34" t="s" s="28">
        <v>30</v>
      </c>
      <c r="U34" s="11"/>
      <c r="V34" s="11"/>
    </row>
    <row r="35" ht="85.65" customHeight="1">
      <c r="A35" t="s" s="27">
        <v>192</v>
      </c>
      <c r="B35" t="s" s="28">
        <f>IF(COUNTIF($A35,$A36)=0,1,"")</f>
      </c>
      <c r="C35" t="s" s="28">
        <v>199</v>
      </c>
      <c r="D35" t="s" s="28">
        <v>200</v>
      </c>
      <c r="E35" t="s" s="28">
        <v>14</v>
      </c>
      <c r="F35" t="s" s="28">
        <v>82</v>
      </c>
      <c r="G35" t="s" s="29">
        <v>25</v>
      </c>
      <c r="H35" t="s" s="28">
        <v>201</v>
      </c>
      <c r="I35" t="s" s="28">
        <v>37</v>
      </c>
      <c r="J35" t="s" s="28">
        <v>48</v>
      </c>
      <c r="K35" s="30"/>
      <c r="L35" s="30"/>
      <c r="M35" t="s" s="31">
        <v>84</v>
      </c>
      <c r="N35" t="s" s="28">
        <v>20</v>
      </c>
      <c r="O35" s="11"/>
      <c r="P35" t="s" s="28">
        <v>85</v>
      </c>
      <c r="Q35" s="16">
        <v>0.2916666666666667</v>
      </c>
      <c r="R35" s="13">
        <v>159</v>
      </c>
      <c r="S35" s="33">
        <v>22.7142857142857</v>
      </c>
      <c r="T35" t="s" s="28">
        <v>30</v>
      </c>
      <c r="U35" s="11"/>
      <c r="V35" s="11"/>
    </row>
    <row r="36" ht="173.65" customHeight="1">
      <c r="A36" t="s" s="27">
        <v>192</v>
      </c>
      <c r="B36" s="10">
        <f>IF(COUNTIF($A36,$A37)=0,1,"")</f>
        <v>1</v>
      </c>
      <c r="C36" t="s" s="28">
        <v>202</v>
      </c>
      <c r="D36" t="s" s="28">
        <v>203</v>
      </c>
      <c r="E36" t="s" s="28">
        <v>14</v>
      </c>
      <c r="F36" t="s" s="28">
        <v>82</v>
      </c>
      <c r="G36" t="s" s="29">
        <v>25</v>
      </c>
      <c r="H36" t="s" s="28">
        <v>204</v>
      </c>
      <c r="I36" t="s" s="28">
        <v>37</v>
      </c>
      <c r="J36" t="s" s="28">
        <v>51</v>
      </c>
      <c r="K36" s="30"/>
      <c r="L36" s="30"/>
      <c r="M36" t="s" s="31">
        <v>84</v>
      </c>
      <c r="N36" t="s" s="28">
        <v>20</v>
      </c>
      <c r="O36" t="s" s="28">
        <v>205</v>
      </c>
      <c r="P36" t="s" s="28">
        <v>85</v>
      </c>
      <c r="Q36" s="16">
        <v>0.2291666666666667</v>
      </c>
      <c r="R36" s="13">
        <v>183</v>
      </c>
      <c r="S36" s="33">
        <v>33.2727272727273</v>
      </c>
      <c r="T36" t="s" s="28">
        <v>30</v>
      </c>
      <c r="U36" t="s" s="28">
        <v>206</v>
      </c>
      <c r="V36" s="11"/>
    </row>
    <row r="37" ht="96.65" customHeight="1">
      <c r="A37" t="s" s="27">
        <v>207</v>
      </c>
      <c r="B37" s="10">
        <f>IF(COUNTIF($A37,$A38)=0,1,"")</f>
        <v>1</v>
      </c>
      <c r="C37" t="s" s="28">
        <v>208</v>
      </c>
      <c r="D37" t="s" s="28">
        <v>209</v>
      </c>
      <c r="E37" t="s" s="28">
        <v>14</v>
      </c>
      <c r="F37" t="s" s="28">
        <v>82</v>
      </c>
      <c r="G37" t="s" s="29">
        <v>25</v>
      </c>
      <c r="H37" t="s" s="28">
        <v>210</v>
      </c>
      <c r="I37" t="s" s="28">
        <v>35</v>
      </c>
      <c r="J37" t="s" s="28">
        <v>42</v>
      </c>
      <c r="K37" s="30"/>
      <c r="L37" s="30"/>
      <c r="M37" t="s" s="31">
        <v>84</v>
      </c>
      <c r="N37" s="34"/>
      <c r="O37" s="34"/>
      <c r="P37" s="28"/>
      <c r="Q37" s="16">
        <v>0.0625</v>
      </c>
      <c r="R37" s="13">
        <v>0</v>
      </c>
      <c r="S37" t="s" s="32">
        <v>82</v>
      </c>
      <c r="T37" t="s" s="28">
        <v>30</v>
      </c>
      <c r="U37" t="s" s="28">
        <v>211</v>
      </c>
      <c r="V37" s="11"/>
    </row>
    <row r="38" ht="107.65" customHeight="1">
      <c r="A38" t="s" s="27">
        <v>212</v>
      </c>
      <c r="B38" s="10">
        <f>IF(COUNTIF($A38,$A39)=0,1,"")</f>
        <v>1</v>
      </c>
      <c r="C38" t="s" s="28">
        <v>213</v>
      </c>
      <c r="D38" t="s" s="28">
        <v>214</v>
      </c>
      <c r="E38" t="s" s="28">
        <v>15</v>
      </c>
      <c r="F38" t="s" s="28">
        <v>82</v>
      </c>
      <c r="G38" t="s" s="29">
        <v>25</v>
      </c>
      <c r="H38" t="s" s="28">
        <v>215</v>
      </c>
      <c r="I38" t="s" s="28">
        <v>35</v>
      </c>
      <c r="J38" t="s" s="28">
        <v>42</v>
      </c>
      <c r="K38" s="30"/>
      <c r="L38" s="30"/>
      <c r="M38" s="30"/>
      <c r="N38" t="s" s="28">
        <v>20</v>
      </c>
      <c r="O38" t="s" s="28">
        <v>20</v>
      </c>
      <c r="P38" t="s" s="28">
        <v>85</v>
      </c>
      <c r="Q38" s="16">
        <v>0.04166666666666666</v>
      </c>
      <c r="R38" s="13">
        <v>0</v>
      </c>
      <c r="S38" t="s" s="32">
        <v>82</v>
      </c>
      <c r="T38" t="s" s="28">
        <v>29</v>
      </c>
      <c r="U38" t="s" s="28">
        <v>216</v>
      </c>
      <c r="V38" s="11"/>
    </row>
    <row r="39" ht="85.65" customHeight="1">
      <c r="A39" t="s" s="27">
        <v>217</v>
      </c>
      <c r="B39" s="10">
        <f>IF(COUNTIF($A39,$A40)=0,1,"")</f>
        <v>1</v>
      </c>
      <c r="C39" t="s" s="28">
        <v>218</v>
      </c>
      <c r="D39" t="s" s="28">
        <v>219</v>
      </c>
      <c r="E39" t="s" s="28">
        <v>14</v>
      </c>
      <c r="F39" t="s" s="28">
        <v>82</v>
      </c>
      <c r="G39" t="s" s="29">
        <v>25</v>
      </c>
      <c r="H39" t="s" s="28">
        <v>220</v>
      </c>
      <c r="I39" t="s" s="28">
        <v>35</v>
      </c>
      <c r="J39" t="s" s="28">
        <v>42</v>
      </c>
      <c r="K39" s="30"/>
      <c r="L39" s="30"/>
      <c r="M39" t="s" s="31">
        <v>84</v>
      </c>
      <c r="N39" t="s" s="28">
        <v>20</v>
      </c>
      <c r="O39" t="s" s="28">
        <v>221</v>
      </c>
      <c r="P39" t="s" s="28">
        <v>85</v>
      </c>
      <c r="Q39" s="16">
        <v>0.08333333333333333</v>
      </c>
      <c r="R39" s="13">
        <v>0</v>
      </c>
      <c r="S39" t="s" s="32">
        <v>82</v>
      </c>
      <c r="T39" t="s" s="28">
        <v>30</v>
      </c>
      <c r="U39" t="s" s="28">
        <v>222</v>
      </c>
      <c r="V39" s="11"/>
    </row>
    <row r="40" ht="163.65" customHeight="1">
      <c r="A40" t="s" s="27">
        <v>223</v>
      </c>
      <c r="B40" t="s" s="28">
        <f>IF(COUNTIF($A40,$A41)=0,1,"")</f>
      </c>
      <c r="C40" t="s" s="28">
        <v>224</v>
      </c>
      <c r="D40" t="s" s="28">
        <v>225</v>
      </c>
      <c r="E40" t="s" s="28">
        <v>14</v>
      </c>
      <c r="F40" t="s" s="28">
        <v>82</v>
      </c>
      <c r="G40" t="s" s="29">
        <v>25</v>
      </c>
      <c r="H40" t="s" s="28">
        <v>226</v>
      </c>
      <c r="I40" t="s" s="28">
        <v>37</v>
      </c>
      <c r="J40" t="s" s="28">
        <v>227</v>
      </c>
      <c r="K40" s="30"/>
      <c r="L40" s="30"/>
      <c r="M40" t="s" s="31">
        <v>84</v>
      </c>
      <c r="N40" t="s" s="28">
        <v>20</v>
      </c>
      <c r="O40" t="s" s="28">
        <v>228</v>
      </c>
      <c r="P40" t="s" s="28">
        <v>85</v>
      </c>
      <c r="Q40" s="16">
        <v>0.1041666666666667</v>
      </c>
      <c r="R40" s="13">
        <v>40</v>
      </c>
      <c r="S40" s="33">
        <v>16</v>
      </c>
      <c r="T40" t="s" s="28">
        <v>29</v>
      </c>
      <c r="U40" t="s" s="28">
        <v>229</v>
      </c>
      <c r="V40" s="11"/>
    </row>
    <row r="41" ht="63.65" customHeight="1">
      <c r="A41" t="s" s="27">
        <v>223</v>
      </c>
      <c r="B41" s="10">
        <f>IF(COUNTIF($A41,$A42)=0,1,"")</f>
        <v>1</v>
      </c>
      <c r="C41" t="s" s="28">
        <v>230</v>
      </c>
      <c r="D41" t="s" s="28">
        <v>231</v>
      </c>
      <c r="E41" t="s" s="28">
        <v>14</v>
      </c>
      <c r="F41" t="s" s="28">
        <v>82</v>
      </c>
      <c r="G41" t="s" s="29">
        <v>25</v>
      </c>
      <c r="H41" s="34"/>
      <c r="I41" t="s" s="28">
        <v>37</v>
      </c>
      <c r="J41" t="s" s="28">
        <v>49</v>
      </c>
      <c r="K41" t="s" s="31">
        <v>84</v>
      </c>
      <c r="L41" s="30"/>
      <c r="M41" t="s" s="31">
        <v>84</v>
      </c>
      <c r="N41" t="s" s="28">
        <v>20</v>
      </c>
      <c r="O41" t="s" s="28">
        <v>20</v>
      </c>
      <c r="P41" t="s" s="28">
        <v>85</v>
      </c>
      <c r="Q41" s="16">
        <v>0.1041666666666667</v>
      </c>
      <c r="R41" s="13">
        <v>40</v>
      </c>
      <c r="S41" s="33">
        <v>16</v>
      </c>
      <c r="T41" t="s" s="28">
        <v>29</v>
      </c>
      <c r="U41" t="s" s="28">
        <v>232</v>
      </c>
      <c r="V41" s="11"/>
    </row>
    <row r="42" ht="129.65" customHeight="1">
      <c r="A42" t="s" s="27">
        <v>233</v>
      </c>
      <c r="B42" s="10">
        <f>IF(COUNTIF($A42,$A43)=0,1,"")</f>
        <v>1</v>
      </c>
      <c r="C42" t="s" s="28">
        <v>234</v>
      </c>
      <c r="D42" t="s" s="28">
        <v>235</v>
      </c>
      <c r="E42" t="s" s="28">
        <v>14</v>
      </c>
      <c r="F42" t="s" s="28">
        <v>82</v>
      </c>
      <c r="G42" t="s" s="29">
        <v>25</v>
      </c>
      <c r="H42" t="s" s="28">
        <v>236</v>
      </c>
      <c r="I42" t="s" s="28">
        <v>36</v>
      </c>
      <c r="J42" t="s" s="28">
        <v>51</v>
      </c>
      <c r="K42" s="30"/>
      <c r="L42" s="30"/>
      <c r="M42" t="s" s="31">
        <v>84</v>
      </c>
      <c r="N42" t="s" s="28">
        <v>20</v>
      </c>
      <c r="O42" t="s" s="28">
        <v>20</v>
      </c>
      <c r="P42" t="s" s="28">
        <v>85</v>
      </c>
      <c r="Q42" s="16">
        <v>0.08333333333333333</v>
      </c>
      <c r="R42" s="13">
        <v>0</v>
      </c>
      <c r="S42" t="s" s="32">
        <v>82</v>
      </c>
      <c r="T42" t="s" s="28">
        <v>29</v>
      </c>
      <c r="U42" t="s" s="28">
        <v>237</v>
      </c>
      <c r="V42" s="11"/>
    </row>
    <row r="43" ht="63.65" customHeight="1">
      <c r="A43" t="s" s="27">
        <v>238</v>
      </c>
      <c r="B43" t="s" s="28">
        <f>IF(COUNTIF($A43,$A44)=0,1,"")</f>
      </c>
      <c r="C43" t="s" s="28">
        <v>239</v>
      </c>
      <c r="D43" t="s" s="28">
        <v>240</v>
      </c>
      <c r="E43" t="s" s="28">
        <v>241</v>
      </c>
      <c r="F43" t="s" s="28">
        <v>242</v>
      </c>
      <c r="G43" t="s" s="29">
        <v>24</v>
      </c>
      <c r="H43" t="s" s="28">
        <v>243</v>
      </c>
      <c r="I43" t="s" s="28">
        <v>36</v>
      </c>
      <c r="J43" t="s" s="28">
        <v>44</v>
      </c>
      <c r="K43" s="30"/>
      <c r="L43" s="30"/>
      <c r="M43" s="30"/>
      <c r="N43" t="s" s="28">
        <v>20</v>
      </c>
      <c r="O43" t="s" s="28">
        <v>20</v>
      </c>
      <c r="P43" t="s" s="28">
        <v>85</v>
      </c>
      <c r="Q43" s="16">
        <v>0.0625</v>
      </c>
      <c r="R43" t="s" s="28">
        <v>20</v>
      </c>
      <c r="S43" t="s" s="32">
        <v>82</v>
      </c>
      <c r="T43" t="s" s="28">
        <v>29</v>
      </c>
      <c r="U43" t="s" s="28">
        <v>20</v>
      </c>
      <c r="V43" s="11"/>
    </row>
    <row r="44" ht="85.65" customHeight="1">
      <c r="A44" t="s" s="27">
        <v>238</v>
      </c>
      <c r="B44" t="s" s="28">
        <f>IF(COUNTIF($A44,$A45)=0,1,"")</f>
      </c>
      <c r="C44" t="s" s="28">
        <v>244</v>
      </c>
      <c r="D44" t="s" s="28">
        <v>245</v>
      </c>
      <c r="E44" t="s" s="28">
        <v>241</v>
      </c>
      <c r="F44" t="s" s="28">
        <v>246</v>
      </c>
      <c r="G44" t="s" s="29">
        <v>24</v>
      </c>
      <c r="H44" s="11"/>
      <c r="I44" t="s" s="28">
        <v>36</v>
      </c>
      <c r="J44" t="s" s="28">
        <v>47</v>
      </c>
      <c r="K44" s="30"/>
      <c r="L44" s="30"/>
      <c r="M44" s="30"/>
      <c r="N44" t="s" s="28">
        <v>20</v>
      </c>
      <c r="O44" s="11"/>
      <c r="P44" t="s" s="28">
        <v>85</v>
      </c>
      <c r="Q44" s="16">
        <v>0.04166666666666666</v>
      </c>
      <c r="R44" t="s" s="28">
        <v>20</v>
      </c>
      <c r="S44" t="s" s="32">
        <v>82</v>
      </c>
      <c r="T44" t="s" s="28">
        <v>29</v>
      </c>
      <c r="U44" t="s" s="28">
        <v>247</v>
      </c>
      <c r="V44" s="11"/>
    </row>
    <row r="45" ht="52.65" customHeight="1">
      <c r="A45" t="s" s="27">
        <v>238</v>
      </c>
      <c r="B45" t="s" s="28">
        <f>IF(COUNTIF($A45,$A46)=0,1,"")</f>
      </c>
      <c r="C45" t="s" s="28">
        <v>248</v>
      </c>
      <c r="D45" t="s" s="28">
        <v>249</v>
      </c>
      <c r="E45" t="s" s="28">
        <v>241</v>
      </c>
      <c r="F45" t="s" s="28">
        <v>250</v>
      </c>
      <c r="G45" t="s" s="29">
        <v>24</v>
      </c>
      <c r="H45" s="11"/>
      <c r="I45" t="s" s="28">
        <v>36</v>
      </c>
      <c r="J45" t="s" s="28">
        <v>47</v>
      </c>
      <c r="K45" s="30"/>
      <c r="L45" s="30"/>
      <c r="M45" s="30"/>
      <c r="N45" t="s" s="28">
        <v>20</v>
      </c>
      <c r="O45" s="11"/>
      <c r="P45" t="s" s="28">
        <v>85</v>
      </c>
      <c r="Q45" s="16">
        <v>0.2708333333333333</v>
      </c>
      <c r="R45" t="s" s="28">
        <v>20</v>
      </c>
      <c r="S45" t="s" s="32">
        <v>82</v>
      </c>
      <c r="T45" t="s" s="28">
        <v>29</v>
      </c>
      <c r="U45" t="s" s="28">
        <v>251</v>
      </c>
      <c r="V45" s="11"/>
    </row>
    <row r="46" ht="74.65" customHeight="1">
      <c r="A46" t="s" s="27">
        <v>238</v>
      </c>
      <c r="B46" t="s" s="28">
        <f>IF(COUNTIF($A46,$A47)=0,1,"")</f>
      </c>
      <c r="C46" t="s" s="28">
        <v>252</v>
      </c>
      <c r="D46" t="s" s="28">
        <v>253</v>
      </c>
      <c r="E46" t="s" s="28">
        <v>241</v>
      </c>
      <c r="F46" t="s" s="28">
        <v>246</v>
      </c>
      <c r="G46" t="s" s="29">
        <v>24</v>
      </c>
      <c r="H46" s="11"/>
      <c r="I46" t="s" s="28">
        <v>36</v>
      </c>
      <c r="J46" t="s" s="28">
        <v>47</v>
      </c>
      <c r="K46" s="30"/>
      <c r="L46" s="30"/>
      <c r="M46" s="30"/>
      <c r="N46" t="s" s="28">
        <v>20</v>
      </c>
      <c r="O46" s="11"/>
      <c r="P46" t="s" s="28">
        <v>85</v>
      </c>
      <c r="Q46" s="16">
        <v>0.1145833333333333</v>
      </c>
      <c r="R46" s="13">
        <v>0</v>
      </c>
      <c r="S46" t="s" s="32">
        <v>82</v>
      </c>
      <c r="T46" t="s" s="28">
        <v>29</v>
      </c>
      <c r="U46" t="s" s="28">
        <v>254</v>
      </c>
      <c r="V46" s="11"/>
    </row>
    <row r="47" ht="52.65" customHeight="1">
      <c r="A47" t="s" s="27">
        <v>238</v>
      </c>
      <c r="B47" t="s" s="28">
        <f>IF(COUNTIF($A47,$A48)=0,1,"")</f>
      </c>
      <c r="C47" t="s" s="28">
        <v>255</v>
      </c>
      <c r="D47" t="s" s="28">
        <v>256</v>
      </c>
      <c r="E47" t="s" s="28">
        <v>241</v>
      </c>
      <c r="F47" t="s" s="28">
        <v>257</v>
      </c>
      <c r="G47" t="s" s="29">
        <v>24</v>
      </c>
      <c r="H47" s="11"/>
      <c r="I47" t="s" s="28">
        <v>36</v>
      </c>
      <c r="J47" t="s" s="28">
        <v>47</v>
      </c>
      <c r="K47" s="30"/>
      <c r="L47" s="30"/>
      <c r="M47" s="30"/>
      <c r="N47" t="s" s="28">
        <v>20</v>
      </c>
      <c r="O47" s="11"/>
      <c r="P47" t="s" s="28">
        <v>85</v>
      </c>
      <c r="Q47" s="16">
        <v>0.1666666666666667</v>
      </c>
      <c r="R47" t="s" s="28">
        <v>20</v>
      </c>
      <c r="S47" t="s" s="32">
        <v>82</v>
      </c>
      <c r="T47" t="s" s="28">
        <v>29</v>
      </c>
      <c r="U47" t="s" s="28">
        <v>258</v>
      </c>
      <c r="V47" s="11"/>
    </row>
    <row r="48" ht="52.65" customHeight="1">
      <c r="A48" t="s" s="27">
        <v>238</v>
      </c>
      <c r="B48" t="s" s="28">
        <f>IF(COUNTIF($A48,$A49)=0,1,"")</f>
      </c>
      <c r="C48" t="s" s="28">
        <v>259</v>
      </c>
      <c r="D48" t="s" s="28">
        <v>260</v>
      </c>
      <c r="E48" t="s" s="28">
        <v>241</v>
      </c>
      <c r="F48" t="s" s="28">
        <v>261</v>
      </c>
      <c r="G48" t="s" s="29">
        <v>24</v>
      </c>
      <c r="H48" s="11"/>
      <c r="I48" t="s" s="28">
        <v>36</v>
      </c>
      <c r="J48" t="s" s="28">
        <v>47</v>
      </c>
      <c r="K48" s="30"/>
      <c r="L48" s="30"/>
      <c r="M48" s="30"/>
      <c r="N48" t="s" s="28">
        <v>20</v>
      </c>
      <c r="O48" s="11"/>
      <c r="P48" t="s" s="28">
        <v>85</v>
      </c>
      <c r="Q48" s="16">
        <v>0.125</v>
      </c>
      <c r="R48" t="s" s="28">
        <v>20</v>
      </c>
      <c r="S48" t="s" s="32">
        <v>82</v>
      </c>
      <c r="T48" t="s" s="28">
        <v>29</v>
      </c>
      <c r="U48" t="s" s="28">
        <v>262</v>
      </c>
      <c r="V48" s="11"/>
    </row>
    <row r="49" ht="63.65" customHeight="1">
      <c r="A49" t="s" s="27">
        <v>238</v>
      </c>
      <c r="B49" s="10">
        <f>IF(COUNTIF($A49,$A50)=0,1,"")</f>
        <v>1</v>
      </c>
      <c r="C49" t="s" s="28">
        <v>263</v>
      </c>
      <c r="D49" t="s" s="28">
        <v>264</v>
      </c>
      <c r="E49" t="s" s="28">
        <v>241</v>
      </c>
      <c r="F49" t="s" s="28">
        <v>246</v>
      </c>
      <c r="G49" t="s" s="29">
        <v>24</v>
      </c>
      <c r="H49" s="11"/>
      <c r="I49" t="s" s="28">
        <v>36</v>
      </c>
      <c r="J49" t="s" s="28">
        <v>47</v>
      </c>
      <c r="K49" s="30"/>
      <c r="L49" s="30"/>
      <c r="M49" s="30"/>
      <c r="N49" t="s" s="28">
        <v>20</v>
      </c>
      <c r="O49" s="11"/>
      <c r="P49" t="s" s="28">
        <v>85</v>
      </c>
      <c r="Q49" s="16">
        <v>0.125</v>
      </c>
      <c r="R49" s="13">
        <v>0</v>
      </c>
      <c r="S49" t="s" s="32">
        <v>82</v>
      </c>
      <c r="T49" t="s" s="28">
        <v>29</v>
      </c>
      <c r="U49" t="s" s="28">
        <v>265</v>
      </c>
      <c r="V49" s="11"/>
    </row>
    <row r="50" ht="107.65" customHeight="1">
      <c r="A50" t="s" s="27">
        <v>266</v>
      </c>
      <c r="B50" t="s" s="28">
        <f>IF(COUNTIF($A50,$A51)=0,1,"")</f>
      </c>
      <c r="C50" t="s" s="28">
        <v>267</v>
      </c>
      <c r="D50" t="s" s="28">
        <v>268</v>
      </c>
      <c r="E50" t="s" s="28">
        <v>15</v>
      </c>
      <c r="F50" t="s" s="28">
        <v>82</v>
      </c>
      <c r="G50" t="s" s="29">
        <v>25</v>
      </c>
      <c r="H50" t="s" s="28">
        <v>269</v>
      </c>
      <c r="I50" t="s" s="28">
        <v>35</v>
      </c>
      <c r="J50" t="s" s="28">
        <v>44</v>
      </c>
      <c r="K50" s="30"/>
      <c r="L50" s="30"/>
      <c r="M50" s="30"/>
      <c r="N50" t="s" s="28">
        <v>20</v>
      </c>
      <c r="O50" t="s" s="28">
        <v>20</v>
      </c>
      <c r="P50" t="s" s="28">
        <v>85</v>
      </c>
      <c r="Q50" s="16">
        <v>0.04166666666666666</v>
      </c>
      <c r="R50" s="13">
        <v>0</v>
      </c>
      <c r="S50" t="s" s="32">
        <v>82</v>
      </c>
      <c r="T50" t="s" s="28">
        <v>29</v>
      </c>
      <c r="U50" t="s" s="28">
        <v>270</v>
      </c>
      <c r="V50" s="11"/>
    </row>
    <row r="51" ht="52.65" customHeight="1">
      <c r="A51" t="s" s="27">
        <v>266</v>
      </c>
      <c r="B51" s="10">
        <f>IF(COUNTIF($A51,$A52)=0,1,"")</f>
        <v>1</v>
      </c>
      <c r="C51" t="s" s="28">
        <v>271</v>
      </c>
      <c r="D51" t="s" s="28">
        <v>268</v>
      </c>
      <c r="E51" t="s" s="28">
        <v>15</v>
      </c>
      <c r="F51" t="s" s="28">
        <v>82</v>
      </c>
      <c r="G51" t="s" s="29">
        <v>25</v>
      </c>
      <c r="H51" s="11"/>
      <c r="I51" t="s" s="28">
        <v>35</v>
      </c>
      <c r="J51" t="s" s="28">
        <v>42</v>
      </c>
      <c r="K51" s="30"/>
      <c r="L51" s="30"/>
      <c r="M51" s="30"/>
      <c r="N51" t="s" s="28">
        <v>20</v>
      </c>
      <c r="O51" t="s" s="28">
        <v>20</v>
      </c>
      <c r="P51" t="s" s="28">
        <v>85</v>
      </c>
      <c r="Q51" s="16">
        <v>0.04166666666666666</v>
      </c>
      <c r="R51" s="13">
        <v>0</v>
      </c>
      <c r="S51" t="s" s="32">
        <v>82</v>
      </c>
      <c r="T51" t="s" s="28">
        <v>29</v>
      </c>
      <c r="U51" t="s" s="28">
        <v>270</v>
      </c>
      <c r="V51" s="11"/>
    </row>
    <row r="52" ht="74.65" customHeight="1">
      <c r="A52" t="s" s="27">
        <v>272</v>
      </c>
      <c r="B52" t="s" s="28">
        <f>IF(COUNTIF($A52,$A53)=0,1,"")</f>
      </c>
      <c r="C52" t="s" s="28">
        <v>273</v>
      </c>
      <c r="D52" t="s" s="28">
        <v>274</v>
      </c>
      <c r="E52" t="s" s="28">
        <v>14</v>
      </c>
      <c r="F52" t="s" s="28">
        <v>82</v>
      </c>
      <c r="G52" t="s" s="29">
        <v>25</v>
      </c>
      <c r="H52" t="s" s="28">
        <v>275</v>
      </c>
      <c r="I52" t="s" s="28">
        <v>37</v>
      </c>
      <c r="J52" t="s" s="28">
        <v>227</v>
      </c>
      <c r="K52" s="30"/>
      <c r="L52" s="30"/>
      <c r="M52" s="30"/>
      <c r="N52" t="s" s="28">
        <v>20</v>
      </c>
      <c r="O52" t="s" s="28">
        <v>20</v>
      </c>
      <c r="P52" t="s" s="28">
        <v>85</v>
      </c>
      <c r="Q52" s="16">
        <v>0.05208333333333334</v>
      </c>
      <c r="R52" s="13">
        <v>0</v>
      </c>
      <c r="S52" t="s" s="32">
        <v>82</v>
      </c>
      <c r="T52" t="s" s="28">
        <v>29</v>
      </c>
      <c r="U52" t="s" s="28">
        <v>276</v>
      </c>
      <c r="V52" s="11"/>
    </row>
    <row r="53" ht="63.65" customHeight="1">
      <c r="A53" t="s" s="27">
        <v>272</v>
      </c>
      <c r="B53" s="10">
        <f>IF(COUNTIF($A53,$A54)=0,1,"")</f>
        <v>1</v>
      </c>
      <c r="C53" t="s" s="28">
        <v>277</v>
      </c>
      <c r="D53" t="s" s="28">
        <v>278</v>
      </c>
      <c r="E53" t="s" s="28">
        <v>14</v>
      </c>
      <c r="F53" t="s" s="28">
        <v>82</v>
      </c>
      <c r="G53" t="s" s="29">
        <v>25</v>
      </c>
      <c r="H53" s="11"/>
      <c r="I53" t="s" s="28">
        <v>38</v>
      </c>
      <c r="J53" t="s" s="28">
        <v>55</v>
      </c>
      <c r="K53" s="30"/>
      <c r="L53" s="30"/>
      <c r="M53" s="30"/>
      <c r="N53" t="s" s="28">
        <v>20</v>
      </c>
      <c r="O53" s="11"/>
      <c r="P53" t="s" s="28">
        <v>85</v>
      </c>
      <c r="Q53" s="16">
        <v>0.0625</v>
      </c>
      <c r="R53" s="13">
        <v>20</v>
      </c>
      <c r="S53" s="33">
        <v>13.3333333333333</v>
      </c>
      <c r="T53" t="s" s="28">
        <v>29</v>
      </c>
      <c r="U53" t="s" s="28">
        <v>279</v>
      </c>
      <c r="V53" s="11"/>
    </row>
    <row r="54" ht="96.65" customHeight="1">
      <c r="A54" t="s" s="27">
        <v>280</v>
      </c>
      <c r="B54" t="s" s="28">
        <f>IF(COUNTIF($A54,$A55)=0,1,"")</f>
      </c>
      <c r="C54" t="s" s="28">
        <v>281</v>
      </c>
      <c r="D54" t="s" s="28">
        <v>282</v>
      </c>
      <c r="E54" t="s" s="28">
        <v>14</v>
      </c>
      <c r="F54" t="s" s="28">
        <v>283</v>
      </c>
      <c r="G54" t="s" s="29">
        <v>24</v>
      </c>
      <c r="H54" t="s" s="28">
        <v>284</v>
      </c>
      <c r="I54" t="s" s="28">
        <v>35</v>
      </c>
      <c r="J54" t="s" s="28">
        <v>42</v>
      </c>
      <c r="K54" s="30"/>
      <c r="L54" s="30"/>
      <c r="M54" s="30"/>
      <c r="N54" t="s" s="28">
        <v>20</v>
      </c>
      <c r="O54" t="s" s="28">
        <v>285</v>
      </c>
      <c r="P54" t="s" s="28">
        <v>85</v>
      </c>
      <c r="Q54" s="16">
        <v>0.25</v>
      </c>
      <c r="R54" s="13">
        <v>654</v>
      </c>
      <c r="S54" s="33">
        <v>109</v>
      </c>
      <c r="T54" t="s" s="28">
        <v>29</v>
      </c>
      <c r="U54" t="s" s="28">
        <v>286</v>
      </c>
      <c r="V54" s="11"/>
    </row>
    <row r="55" ht="96.65" customHeight="1">
      <c r="A55" t="s" s="27">
        <v>280</v>
      </c>
      <c r="B55" s="10">
        <f>IF(COUNTIF($A55,$A56)=0,1,"")</f>
        <v>1</v>
      </c>
      <c r="C55" t="s" s="28">
        <v>287</v>
      </c>
      <c r="D55" t="s" s="28">
        <v>288</v>
      </c>
      <c r="E55" t="s" s="28">
        <v>14</v>
      </c>
      <c r="F55" t="s" s="28">
        <v>283</v>
      </c>
      <c r="G55" t="s" s="29">
        <v>24</v>
      </c>
      <c r="H55" s="11"/>
      <c r="I55" t="s" s="28">
        <v>35</v>
      </c>
      <c r="J55" t="s" s="28">
        <v>42</v>
      </c>
      <c r="K55" s="30"/>
      <c r="L55" s="30"/>
      <c r="M55" s="30"/>
      <c r="N55" t="s" s="28">
        <v>20</v>
      </c>
      <c r="O55" s="11"/>
      <c r="P55" t="s" s="28">
        <v>85</v>
      </c>
      <c r="Q55" s="16">
        <v>0.25</v>
      </c>
      <c r="R55" s="13">
        <v>654</v>
      </c>
      <c r="S55" s="33">
        <v>109</v>
      </c>
      <c r="T55" t="s" s="28">
        <v>29</v>
      </c>
      <c r="U55" t="s" s="28">
        <v>289</v>
      </c>
      <c r="V55" s="11"/>
    </row>
    <row r="56" ht="107.65" customHeight="1">
      <c r="A56" t="s" s="27">
        <v>290</v>
      </c>
      <c r="B56" t="s" s="28">
        <f>IF(COUNTIF($A56,$A57)=0,1,"")</f>
      </c>
      <c r="C56" t="s" s="28">
        <v>291</v>
      </c>
      <c r="D56" t="s" s="28">
        <v>292</v>
      </c>
      <c r="E56" t="s" s="28">
        <v>14</v>
      </c>
      <c r="F56" t="s" s="28">
        <v>82</v>
      </c>
      <c r="G56" t="s" s="29">
        <v>25</v>
      </c>
      <c r="H56" t="s" s="28">
        <v>293</v>
      </c>
      <c r="I56" t="s" s="28">
        <v>35</v>
      </c>
      <c r="J56" t="s" s="28">
        <v>11</v>
      </c>
      <c r="K56" s="30"/>
      <c r="L56" s="30"/>
      <c r="M56" s="30"/>
      <c r="N56" t="s" s="28">
        <v>20</v>
      </c>
      <c r="O56" t="s" s="28">
        <v>20</v>
      </c>
      <c r="P56" t="s" s="28">
        <v>294</v>
      </c>
      <c r="Q56" s="16">
        <v>1.75</v>
      </c>
      <c r="R56" s="35">
        <v>1492</v>
      </c>
      <c r="S56" s="33">
        <v>35.5238095238095</v>
      </c>
      <c r="T56" t="s" s="28">
        <v>29</v>
      </c>
      <c r="U56" t="s" s="28">
        <v>295</v>
      </c>
      <c r="V56" s="11"/>
    </row>
    <row r="57" ht="107.65" customHeight="1">
      <c r="A57" t="s" s="27">
        <v>290</v>
      </c>
      <c r="B57" t="s" s="28">
        <f>IF(COUNTIF($A57,$A58)=0,1,"")</f>
      </c>
      <c r="C57" t="s" s="28">
        <v>296</v>
      </c>
      <c r="D57" t="s" s="28">
        <v>297</v>
      </c>
      <c r="E57" t="s" s="28">
        <v>14</v>
      </c>
      <c r="F57" t="s" s="28">
        <v>82</v>
      </c>
      <c r="G57" t="s" s="29">
        <v>25</v>
      </c>
      <c r="H57" s="11"/>
      <c r="I57" t="s" s="28">
        <v>35</v>
      </c>
      <c r="J57" t="s" s="28">
        <v>55</v>
      </c>
      <c r="K57" s="30"/>
      <c r="L57" s="30"/>
      <c r="M57" s="30"/>
      <c r="N57" s="11"/>
      <c r="O57" s="11"/>
      <c r="P57" t="s" s="28">
        <v>298</v>
      </c>
      <c r="Q57" s="16">
        <v>0.375</v>
      </c>
      <c r="R57" s="35">
        <v>1467</v>
      </c>
      <c r="S57" s="33">
        <v>163</v>
      </c>
      <c r="T57" t="s" s="28">
        <v>29</v>
      </c>
      <c r="U57" t="s" s="28">
        <v>299</v>
      </c>
      <c r="V57" s="11"/>
    </row>
    <row r="58" ht="118.65" customHeight="1">
      <c r="A58" t="s" s="27">
        <v>290</v>
      </c>
      <c r="B58" t="s" s="28">
        <f>IF(COUNTIF($A58,$A59)=0,1,"")</f>
      </c>
      <c r="C58" t="s" s="28">
        <v>300</v>
      </c>
      <c r="D58" t="s" s="28">
        <v>301</v>
      </c>
      <c r="E58" t="s" s="28">
        <v>14</v>
      </c>
      <c r="F58" t="s" s="28">
        <v>82</v>
      </c>
      <c r="G58" t="s" s="29">
        <v>25</v>
      </c>
      <c r="H58" s="11"/>
      <c r="I58" t="s" s="28">
        <v>36</v>
      </c>
      <c r="J58" t="s" s="28">
        <v>44</v>
      </c>
      <c r="K58" s="30"/>
      <c r="L58" s="30"/>
      <c r="M58" s="30"/>
      <c r="N58" t="s" s="28">
        <v>20</v>
      </c>
      <c r="O58" s="11"/>
      <c r="P58" t="s" s="28">
        <v>302</v>
      </c>
      <c r="Q58" s="16">
        <v>0.5416666666666666</v>
      </c>
      <c r="R58" s="13">
        <v>363</v>
      </c>
      <c r="S58" s="33">
        <v>27.9230769230769</v>
      </c>
      <c r="T58" t="s" s="28">
        <v>29</v>
      </c>
      <c r="U58" s="11"/>
      <c r="V58" s="11"/>
    </row>
    <row r="59" ht="96.65" customHeight="1">
      <c r="A59" t="s" s="27">
        <v>290</v>
      </c>
      <c r="B59" t="s" s="28">
        <f>IF(COUNTIF($A59,$A60)=0,1,"")</f>
      </c>
      <c r="C59" t="s" s="28">
        <v>303</v>
      </c>
      <c r="D59" t="s" s="28">
        <v>304</v>
      </c>
      <c r="E59" t="s" s="28">
        <v>14</v>
      </c>
      <c r="F59" t="s" s="28">
        <v>82</v>
      </c>
      <c r="G59" t="s" s="29">
        <v>25</v>
      </c>
      <c r="H59" s="11"/>
      <c r="I59" t="s" s="28">
        <v>36</v>
      </c>
      <c r="J59" t="s" s="28">
        <v>47</v>
      </c>
      <c r="K59" s="30"/>
      <c r="L59" s="30"/>
      <c r="M59" s="30"/>
      <c r="N59" t="s" s="28">
        <v>20</v>
      </c>
      <c r="O59" s="11"/>
      <c r="P59" t="s" s="28">
        <v>85</v>
      </c>
      <c r="Q59" s="16">
        <v>0.2708333333333333</v>
      </c>
      <c r="R59" s="13">
        <v>257</v>
      </c>
      <c r="S59" s="33">
        <v>39.5384615384615</v>
      </c>
      <c r="T59" t="s" s="28">
        <v>29</v>
      </c>
      <c r="U59" s="11"/>
      <c r="V59" s="11"/>
    </row>
    <row r="60" ht="107.65" customHeight="1">
      <c r="A60" t="s" s="27">
        <v>290</v>
      </c>
      <c r="B60" t="s" s="28">
        <f>IF(COUNTIF($A60,$A61)=0,1,"")</f>
      </c>
      <c r="C60" t="s" s="28">
        <v>305</v>
      </c>
      <c r="D60" t="s" s="28">
        <v>306</v>
      </c>
      <c r="E60" t="s" s="28">
        <v>14</v>
      </c>
      <c r="F60" t="s" s="28">
        <v>82</v>
      </c>
      <c r="G60" t="s" s="29">
        <v>25</v>
      </c>
      <c r="H60" s="11"/>
      <c r="I60" t="s" s="28">
        <v>36</v>
      </c>
      <c r="J60" t="s" s="28">
        <v>47</v>
      </c>
      <c r="K60" s="30"/>
      <c r="L60" s="30"/>
      <c r="M60" s="30"/>
      <c r="N60" t="s" s="28">
        <v>20</v>
      </c>
      <c r="O60" s="11"/>
      <c r="P60" t="s" s="28">
        <v>85</v>
      </c>
      <c r="Q60" s="16">
        <v>0.2708333333333333</v>
      </c>
      <c r="R60" s="13">
        <v>257</v>
      </c>
      <c r="S60" s="33">
        <v>39.5384615384615</v>
      </c>
      <c r="T60" t="s" s="28">
        <v>29</v>
      </c>
      <c r="U60" s="11"/>
      <c r="V60" s="11"/>
    </row>
    <row r="61" ht="96.65" customHeight="1">
      <c r="A61" t="s" s="27">
        <v>290</v>
      </c>
      <c r="B61" t="s" s="28">
        <f>IF(COUNTIF($A61,$A62)=0,1,"")</f>
      </c>
      <c r="C61" t="s" s="28">
        <v>307</v>
      </c>
      <c r="D61" t="s" s="28">
        <v>308</v>
      </c>
      <c r="E61" t="s" s="28">
        <v>14</v>
      </c>
      <c r="F61" t="s" s="28">
        <v>82</v>
      </c>
      <c r="G61" t="s" s="29">
        <v>25</v>
      </c>
      <c r="H61" s="11"/>
      <c r="I61" t="s" s="28">
        <v>36</v>
      </c>
      <c r="J61" t="s" s="28">
        <v>44</v>
      </c>
      <c r="K61" s="30"/>
      <c r="L61" s="30"/>
      <c r="M61" s="30"/>
      <c r="N61" t="s" s="28">
        <v>20</v>
      </c>
      <c r="O61" s="11"/>
      <c r="P61" t="s" s="28">
        <v>85</v>
      </c>
      <c r="Q61" s="16">
        <v>0.2708333333333333</v>
      </c>
      <c r="R61" s="13">
        <v>257</v>
      </c>
      <c r="S61" s="33">
        <v>39.5384615384615</v>
      </c>
      <c r="T61" t="s" s="28">
        <v>29</v>
      </c>
      <c r="U61" s="11"/>
      <c r="V61" s="11"/>
    </row>
    <row r="62" ht="96.65" customHeight="1">
      <c r="A62" t="s" s="27">
        <v>290</v>
      </c>
      <c r="B62" t="s" s="28">
        <f>IF(COUNTIF($A62,$A63)=0,1,"")</f>
      </c>
      <c r="C62" t="s" s="28">
        <v>309</v>
      </c>
      <c r="D62" t="s" s="28">
        <v>310</v>
      </c>
      <c r="E62" t="s" s="28">
        <v>14</v>
      </c>
      <c r="F62" t="s" s="28">
        <v>82</v>
      </c>
      <c r="G62" t="s" s="29">
        <v>25</v>
      </c>
      <c r="H62" s="11"/>
      <c r="I62" t="s" s="28">
        <v>36</v>
      </c>
      <c r="J62" t="s" s="28">
        <v>47</v>
      </c>
      <c r="K62" s="30"/>
      <c r="L62" s="30"/>
      <c r="M62" s="30"/>
      <c r="N62" t="s" s="28">
        <v>20</v>
      </c>
      <c r="O62" s="11"/>
      <c r="P62" t="s" s="28">
        <v>302</v>
      </c>
      <c r="Q62" s="16">
        <v>0.5416666666666666</v>
      </c>
      <c r="R62" s="13">
        <v>363</v>
      </c>
      <c r="S62" s="33">
        <v>27.9230769230769</v>
      </c>
      <c r="T62" t="s" s="28">
        <v>29</v>
      </c>
      <c r="U62" s="11"/>
      <c r="V62" s="11"/>
    </row>
    <row r="63" ht="107.65" customHeight="1">
      <c r="A63" t="s" s="27">
        <v>290</v>
      </c>
      <c r="B63" t="s" s="28">
        <f>IF(COUNTIF($A63,$A64)=0,1,"")</f>
      </c>
      <c r="C63" t="s" s="28">
        <v>311</v>
      </c>
      <c r="D63" t="s" s="28">
        <v>312</v>
      </c>
      <c r="E63" t="s" s="28">
        <v>14</v>
      </c>
      <c r="F63" t="s" s="28">
        <v>82</v>
      </c>
      <c r="G63" t="s" s="29">
        <v>25</v>
      </c>
      <c r="H63" s="11"/>
      <c r="I63" t="s" s="28">
        <v>36</v>
      </c>
      <c r="J63" t="s" s="28">
        <v>47</v>
      </c>
      <c r="K63" s="30"/>
      <c r="L63" s="30"/>
      <c r="M63" s="30"/>
      <c r="N63" t="s" s="28">
        <v>20</v>
      </c>
      <c r="O63" s="11"/>
      <c r="P63" t="s" s="28">
        <v>302</v>
      </c>
      <c r="Q63" s="16">
        <v>0.5416666666666666</v>
      </c>
      <c r="R63" s="13">
        <v>363</v>
      </c>
      <c r="S63" s="33">
        <v>27.9230769230769</v>
      </c>
      <c r="T63" t="s" s="28">
        <v>29</v>
      </c>
      <c r="U63" s="11"/>
      <c r="V63" s="11"/>
    </row>
    <row r="64" ht="107.65" customHeight="1">
      <c r="A64" t="s" s="27">
        <v>290</v>
      </c>
      <c r="B64" t="s" s="28">
        <f>IF(COUNTIF($A64,$A65)=0,1,"")</f>
      </c>
      <c r="C64" t="s" s="28">
        <v>313</v>
      </c>
      <c r="D64" t="s" s="28">
        <v>314</v>
      </c>
      <c r="E64" t="s" s="28">
        <v>14</v>
      </c>
      <c r="F64" t="s" s="28">
        <v>82</v>
      </c>
      <c r="G64" t="s" s="29">
        <v>25</v>
      </c>
      <c r="H64" s="11"/>
      <c r="I64" t="s" s="28">
        <v>38</v>
      </c>
      <c r="J64" t="s" s="28">
        <v>55</v>
      </c>
      <c r="K64" s="30"/>
      <c r="L64" s="30"/>
      <c r="M64" s="30"/>
      <c r="N64" t="s" s="28">
        <v>20</v>
      </c>
      <c r="O64" s="11"/>
      <c r="P64" t="s" s="28">
        <v>85</v>
      </c>
      <c r="Q64" s="16">
        <v>0.2708333333333333</v>
      </c>
      <c r="R64" s="13">
        <v>390</v>
      </c>
      <c r="S64" s="33">
        <v>60</v>
      </c>
      <c r="T64" t="s" s="28">
        <v>29</v>
      </c>
      <c r="U64" s="11"/>
      <c r="V64" s="11"/>
    </row>
    <row r="65" ht="107.65" customHeight="1">
      <c r="A65" t="s" s="27">
        <v>290</v>
      </c>
      <c r="B65" t="s" s="28">
        <f>IF(COUNTIF($A65,$A66)=0,1,"")</f>
      </c>
      <c r="C65" t="s" s="28">
        <v>315</v>
      </c>
      <c r="D65" t="s" s="28">
        <v>316</v>
      </c>
      <c r="E65" t="s" s="28">
        <v>14</v>
      </c>
      <c r="F65" t="s" s="28">
        <v>82</v>
      </c>
      <c r="G65" t="s" s="29">
        <v>25</v>
      </c>
      <c r="H65" s="11"/>
      <c r="I65" t="s" s="28">
        <v>36</v>
      </c>
      <c r="J65" t="s" s="28">
        <v>44</v>
      </c>
      <c r="K65" s="30"/>
      <c r="L65" s="30"/>
      <c r="M65" s="30"/>
      <c r="N65" t="s" s="28">
        <v>20</v>
      </c>
      <c r="O65" s="11"/>
      <c r="P65" t="s" s="28">
        <v>85</v>
      </c>
      <c r="Q65" s="16">
        <v>0.2708333333333333</v>
      </c>
      <c r="R65" s="13">
        <v>363</v>
      </c>
      <c r="S65" s="33">
        <v>55.8461538461538</v>
      </c>
      <c r="T65" t="s" s="28">
        <v>29</v>
      </c>
      <c r="U65" s="11"/>
      <c r="V65" s="11"/>
    </row>
    <row r="66" ht="96.65" customHeight="1">
      <c r="A66" t="s" s="27">
        <v>290</v>
      </c>
      <c r="B66" t="s" s="28">
        <f>IF(COUNTIF($A66,$A67)=0,1,"")</f>
      </c>
      <c r="C66" t="s" s="28">
        <v>317</v>
      </c>
      <c r="D66" t="s" s="28">
        <v>318</v>
      </c>
      <c r="E66" t="s" s="28">
        <v>14</v>
      </c>
      <c r="F66" t="s" s="28">
        <v>82</v>
      </c>
      <c r="G66" t="s" s="29">
        <v>25</v>
      </c>
      <c r="H66" s="11"/>
      <c r="I66" t="s" s="28">
        <v>37</v>
      </c>
      <c r="J66" t="s" s="28">
        <v>48</v>
      </c>
      <c r="K66" s="30"/>
      <c r="L66" s="30"/>
      <c r="M66" s="30"/>
      <c r="N66" t="s" s="28">
        <v>20</v>
      </c>
      <c r="O66" s="11"/>
      <c r="P66" t="s" s="28">
        <v>85</v>
      </c>
      <c r="Q66" s="16">
        <v>0.2708333333333333</v>
      </c>
      <c r="R66" s="13">
        <v>390</v>
      </c>
      <c r="S66" s="33">
        <v>60</v>
      </c>
      <c r="T66" t="s" s="28">
        <v>29</v>
      </c>
      <c r="U66" s="11"/>
      <c r="V66" s="11"/>
    </row>
    <row r="67" ht="96.65" customHeight="1">
      <c r="A67" t="s" s="27">
        <v>290</v>
      </c>
      <c r="B67" t="s" s="28">
        <f>IF(COUNTIF($A67,$A68)=0,1,"")</f>
      </c>
      <c r="C67" t="s" s="28">
        <v>319</v>
      </c>
      <c r="D67" t="s" s="28">
        <v>320</v>
      </c>
      <c r="E67" t="s" s="28">
        <v>14</v>
      </c>
      <c r="F67" t="s" s="28">
        <v>82</v>
      </c>
      <c r="G67" t="s" s="29">
        <v>25</v>
      </c>
      <c r="H67" s="11"/>
      <c r="I67" t="s" s="28">
        <v>36</v>
      </c>
      <c r="J67" t="s" s="28">
        <v>44</v>
      </c>
      <c r="K67" s="30"/>
      <c r="L67" s="30"/>
      <c r="M67" s="30"/>
      <c r="N67" t="s" s="28">
        <v>20</v>
      </c>
      <c r="O67" s="11"/>
      <c r="P67" t="s" s="28">
        <v>85</v>
      </c>
      <c r="Q67" s="16">
        <v>0.2708333333333333</v>
      </c>
      <c r="R67" s="13">
        <v>257</v>
      </c>
      <c r="S67" s="33">
        <v>39.5384615384615</v>
      </c>
      <c r="T67" t="s" s="28">
        <v>29</v>
      </c>
      <c r="U67" s="11"/>
      <c r="V67" s="11"/>
    </row>
    <row r="68" ht="107.65" customHeight="1">
      <c r="A68" t="s" s="27">
        <v>290</v>
      </c>
      <c r="B68" s="10">
        <f>IF(COUNTIF($A68,$A69)=0,1,"")</f>
        <v>1</v>
      </c>
      <c r="C68" t="s" s="28">
        <v>321</v>
      </c>
      <c r="D68" t="s" s="28">
        <v>322</v>
      </c>
      <c r="E68" t="s" s="28">
        <v>14</v>
      </c>
      <c r="F68" t="s" s="28">
        <v>82</v>
      </c>
      <c r="G68" t="s" s="29">
        <v>25</v>
      </c>
      <c r="H68" s="11"/>
      <c r="I68" t="s" s="28">
        <v>36</v>
      </c>
      <c r="J68" t="s" s="28">
        <v>44</v>
      </c>
      <c r="K68" s="30"/>
      <c r="L68" s="30"/>
      <c r="M68" s="30"/>
      <c r="N68" t="s" s="28">
        <v>20</v>
      </c>
      <c r="O68" s="11"/>
      <c r="P68" t="s" s="28">
        <v>302</v>
      </c>
      <c r="Q68" s="16">
        <v>0.5416666666666666</v>
      </c>
      <c r="R68" s="13">
        <v>257</v>
      </c>
      <c r="S68" s="33">
        <v>19.7692307692308</v>
      </c>
      <c r="T68" t="s" s="28">
        <v>29</v>
      </c>
      <c r="U68" s="11"/>
      <c r="V68" s="11"/>
    </row>
    <row r="69" ht="85.65" customHeight="1">
      <c r="A69" t="s" s="27">
        <v>323</v>
      </c>
      <c r="B69" s="10">
        <f>IF(COUNTIF($A69,$A70)=0,1,"")</f>
        <v>1</v>
      </c>
      <c r="C69" t="s" s="28">
        <v>324</v>
      </c>
      <c r="D69" t="s" s="28">
        <v>325</v>
      </c>
      <c r="E69" t="s" s="28">
        <v>14</v>
      </c>
      <c r="F69" t="s" s="28">
        <v>82</v>
      </c>
      <c r="G69" t="s" s="29">
        <v>25</v>
      </c>
      <c r="H69" t="s" s="28">
        <v>326</v>
      </c>
      <c r="I69" t="s" s="28">
        <v>35</v>
      </c>
      <c r="J69" t="s" s="28">
        <v>42</v>
      </c>
      <c r="K69" s="30"/>
      <c r="L69" s="30"/>
      <c r="M69" t="s" s="31">
        <v>84</v>
      </c>
      <c r="N69" t="s" s="28">
        <v>20</v>
      </c>
      <c r="O69" t="s" s="28">
        <v>20</v>
      </c>
      <c r="P69" t="s" s="28">
        <v>85</v>
      </c>
      <c r="Q69" s="16">
        <v>0.125</v>
      </c>
      <c r="R69" t="s" s="28">
        <v>20</v>
      </c>
      <c r="S69" t="s" s="32">
        <v>82</v>
      </c>
      <c r="T69" t="s" s="28">
        <v>30</v>
      </c>
      <c r="U69" t="s" s="28">
        <v>327</v>
      </c>
      <c r="V69" s="11"/>
    </row>
    <row r="70" ht="96.65" customHeight="1">
      <c r="A70" t="s" s="27">
        <v>328</v>
      </c>
      <c r="B70" s="10">
        <f>IF(COUNTIF($A70,$A71)=0,1,"")</f>
        <v>1</v>
      </c>
      <c r="C70" t="s" s="28">
        <v>329</v>
      </c>
      <c r="D70" t="s" s="28">
        <v>330</v>
      </c>
      <c r="E70" t="s" s="28">
        <v>14</v>
      </c>
      <c r="F70" t="s" s="28">
        <v>82</v>
      </c>
      <c r="G70" t="s" s="29">
        <v>25</v>
      </c>
      <c r="H70" t="s" s="28">
        <v>331</v>
      </c>
      <c r="I70" t="s" s="28">
        <v>37</v>
      </c>
      <c r="J70" t="s" s="28">
        <v>227</v>
      </c>
      <c r="K70" s="30"/>
      <c r="L70" t="s" s="31">
        <v>84</v>
      </c>
      <c r="M70" s="30"/>
      <c r="N70" t="s" s="28">
        <v>20</v>
      </c>
      <c r="O70" t="s" s="28">
        <v>20</v>
      </c>
      <c r="P70" t="s" s="28">
        <v>85</v>
      </c>
      <c r="Q70" s="16">
        <v>0.1529166666666667</v>
      </c>
      <c r="R70" s="13">
        <v>50</v>
      </c>
      <c r="S70" s="33">
        <v>13.6239782016349</v>
      </c>
      <c r="T70" t="s" s="28">
        <v>29</v>
      </c>
      <c r="U70" t="s" s="28">
        <v>332</v>
      </c>
      <c r="V70" s="11"/>
    </row>
    <row r="71" ht="129.65" customHeight="1">
      <c r="A71" t="s" s="27">
        <v>333</v>
      </c>
      <c r="B71" t="s" s="28">
        <f>IF(COUNTIF($A71,$A72)=0,1,"")</f>
      </c>
      <c r="C71" t="s" s="28">
        <v>334</v>
      </c>
      <c r="D71" t="s" s="28">
        <v>335</v>
      </c>
      <c r="E71" t="s" s="28">
        <v>15</v>
      </c>
      <c r="F71" t="s" s="28">
        <v>82</v>
      </c>
      <c r="G71" t="s" s="29">
        <v>25</v>
      </c>
      <c r="H71" t="s" s="28">
        <v>336</v>
      </c>
      <c r="I71" t="s" s="28">
        <v>35</v>
      </c>
      <c r="J71" t="s" s="28">
        <v>55</v>
      </c>
      <c r="K71" s="30"/>
      <c r="L71" s="30"/>
      <c r="M71" t="s" s="31">
        <v>84</v>
      </c>
      <c r="N71" t="s" s="28">
        <v>20</v>
      </c>
      <c r="O71" t="s" s="28">
        <v>337</v>
      </c>
      <c r="P71" t="s" s="28">
        <v>85</v>
      </c>
      <c r="Q71" s="16">
        <v>0.2916666666666667</v>
      </c>
      <c r="R71" s="13">
        <v>158</v>
      </c>
      <c r="S71" s="33">
        <v>22.5714285714286</v>
      </c>
      <c r="T71" t="s" s="28">
        <v>30</v>
      </c>
      <c r="U71" t="s" s="28">
        <v>338</v>
      </c>
      <c r="V71" s="11"/>
    </row>
    <row r="72" ht="96.65" customHeight="1">
      <c r="A72" t="s" s="27">
        <v>333</v>
      </c>
      <c r="B72" t="s" s="28">
        <f>IF(COUNTIF($A72,$A73)=0,1,"")</f>
      </c>
      <c r="C72" t="s" s="28">
        <v>339</v>
      </c>
      <c r="D72" t="s" s="28">
        <v>340</v>
      </c>
      <c r="E72" t="s" s="28">
        <v>15</v>
      </c>
      <c r="F72" t="s" s="28">
        <v>82</v>
      </c>
      <c r="G72" t="s" s="29">
        <v>25</v>
      </c>
      <c r="H72" s="11"/>
      <c r="I72" t="s" s="28">
        <v>37</v>
      </c>
      <c r="J72" t="s" s="28">
        <v>48</v>
      </c>
      <c r="K72" s="30"/>
      <c r="L72" s="30"/>
      <c r="M72" t="s" s="31">
        <v>84</v>
      </c>
      <c r="N72" t="s" s="28">
        <v>20</v>
      </c>
      <c r="O72" s="11"/>
      <c r="P72" t="s" s="28">
        <v>85</v>
      </c>
      <c r="Q72" s="16">
        <v>0.2916666666666667</v>
      </c>
      <c r="R72" s="13">
        <v>152</v>
      </c>
      <c r="S72" s="33">
        <v>21.7142857142857</v>
      </c>
      <c r="T72" t="s" s="28">
        <v>30</v>
      </c>
      <c r="U72" t="s" s="28">
        <v>338</v>
      </c>
      <c r="V72" s="11"/>
    </row>
    <row r="73" ht="96.65" customHeight="1">
      <c r="A73" t="s" s="27">
        <v>333</v>
      </c>
      <c r="B73" t="s" s="28">
        <f>IF(COUNTIF($A73,$A74)=0,1,"")</f>
      </c>
      <c r="C73" t="s" s="28">
        <v>341</v>
      </c>
      <c r="D73" t="s" s="28">
        <v>342</v>
      </c>
      <c r="E73" t="s" s="28">
        <v>15</v>
      </c>
      <c r="F73" t="s" s="28">
        <v>82</v>
      </c>
      <c r="G73" t="s" s="29">
        <v>25</v>
      </c>
      <c r="H73" s="11"/>
      <c r="I73" t="s" s="28">
        <v>37</v>
      </c>
      <c r="J73" t="s" s="28">
        <v>48</v>
      </c>
      <c r="K73" s="30"/>
      <c r="L73" s="30"/>
      <c r="M73" t="s" s="31">
        <v>84</v>
      </c>
      <c r="N73" t="s" s="28">
        <v>20</v>
      </c>
      <c r="O73" s="11"/>
      <c r="P73" t="s" s="28">
        <v>85</v>
      </c>
      <c r="Q73" s="16">
        <v>0.2916666666666667</v>
      </c>
      <c r="R73" s="13">
        <v>152</v>
      </c>
      <c r="S73" s="33">
        <v>21.7142857142857</v>
      </c>
      <c r="T73" t="s" s="28">
        <v>30</v>
      </c>
      <c r="U73" t="s" s="28">
        <v>338</v>
      </c>
      <c r="V73" s="11"/>
    </row>
    <row r="74" ht="85.65" customHeight="1">
      <c r="A74" t="s" s="27">
        <v>333</v>
      </c>
      <c r="B74" t="s" s="28">
        <f>IF(COUNTIF($A74,$A75)=0,1,"")</f>
      </c>
      <c r="C74" t="s" s="28">
        <v>103</v>
      </c>
      <c r="D74" t="s" s="28">
        <v>343</v>
      </c>
      <c r="E74" t="s" s="28">
        <v>15</v>
      </c>
      <c r="F74" t="s" s="28">
        <v>82</v>
      </c>
      <c r="G74" t="s" s="29">
        <v>25</v>
      </c>
      <c r="H74" s="11"/>
      <c r="I74" t="s" s="28">
        <v>37</v>
      </c>
      <c r="J74" t="s" s="28">
        <v>48</v>
      </c>
      <c r="K74" s="30"/>
      <c r="L74" s="30"/>
      <c r="M74" t="s" s="31">
        <v>84</v>
      </c>
      <c r="N74" t="s" s="28">
        <v>20</v>
      </c>
      <c r="O74" s="11"/>
      <c r="P74" t="s" s="28">
        <v>85</v>
      </c>
      <c r="Q74" s="16">
        <v>0.1458333333333333</v>
      </c>
      <c r="R74" s="13">
        <v>58</v>
      </c>
      <c r="S74" s="33">
        <v>16.5714285714286</v>
      </c>
      <c r="T74" t="s" s="28">
        <v>30</v>
      </c>
      <c r="U74" t="s" s="28">
        <v>338</v>
      </c>
      <c r="V74" s="11"/>
    </row>
    <row r="75" ht="85.65" customHeight="1">
      <c r="A75" t="s" s="27">
        <v>333</v>
      </c>
      <c r="B75" t="s" s="28">
        <f>IF(COUNTIF($A75,$A76)=0,1,"")</f>
      </c>
      <c r="C75" t="s" s="28">
        <v>344</v>
      </c>
      <c r="D75" t="s" s="28">
        <v>345</v>
      </c>
      <c r="E75" t="s" s="28">
        <v>15</v>
      </c>
      <c r="F75" t="s" s="28">
        <v>82</v>
      </c>
      <c r="G75" t="s" s="29">
        <v>25</v>
      </c>
      <c r="H75" s="11"/>
      <c r="I75" t="s" s="28">
        <v>36</v>
      </c>
      <c r="J75" t="s" s="28">
        <v>51</v>
      </c>
      <c r="K75" s="30"/>
      <c r="L75" s="30"/>
      <c r="M75" t="s" s="31">
        <v>84</v>
      </c>
      <c r="N75" t="s" s="28">
        <v>20</v>
      </c>
      <c r="O75" s="11"/>
      <c r="P75" t="s" s="28">
        <v>85</v>
      </c>
      <c r="Q75" s="16">
        <v>0.2916666666666667</v>
      </c>
      <c r="R75" s="13">
        <v>148</v>
      </c>
      <c r="S75" s="33">
        <v>21.1428571428571</v>
      </c>
      <c r="T75" t="s" s="28">
        <v>30</v>
      </c>
      <c r="U75" t="s" s="28">
        <v>338</v>
      </c>
      <c r="V75" s="11"/>
    </row>
    <row r="76" ht="85.65" customHeight="1">
      <c r="A76" t="s" s="27">
        <v>333</v>
      </c>
      <c r="B76" s="10">
        <f>IF(COUNTIF($A76,$A77)=0,1,"")</f>
        <v>1</v>
      </c>
      <c r="C76" t="s" s="28">
        <v>346</v>
      </c>
      <c r="D76" t="s" s="28">
        <v>347</v>
      </c>
      <c r="E76" t="s" s="28">
        <v>15</v>
      </c>
      <c r="F76" t="s" s="28">
        <v>82</v>
      </c>
      <c r="G76" t="s" s="29">
        <v>25</v>
      </c>
      <c r="H76" s="11"/>
      <c r="I76" t="s" s="28">
        <v>37</v>
      </c>
      <c r="J76" t="s" s="28">
        <v>48</v>
      </c>
      <c r="K76" s="30"/>
      <c r="L76" s="30"/>
      <c r="M76" t="s" s="31">
        <v>84</v>
      </c>
      <c r="N76" t="s" s="28">
        <v>20</v>
      </c>
      <c r="O76" s="11"/>
      <c r="P76" t="s" s="28">
        <v>85</v>
      </c>
      <c r="Q76" s="16">
        <v>0.2916666666666667</v>
      </c>
      <c r="R76" s="13">
        <v>158</v>
      </c>
      <c r="S76" s="33">
        <v>22.5714285714286</v>
      </c>
      <c r="T76" t="s" s="28">
        <v>30</v>
      </c>
      <c r="U76" t="s" s="28">
        <v>338</v>
      </c>
      <c r="V76" s="11"/>
    </row>
    <row r="77" ht="85.65" customHeight="1">
      <c r="A77" t="s" s="27">
        <v>348</v>
      </c>
      <c r="B77" t="s" s="28">
        <f>IF(COUNTIF($A77,$A78)=0,1,"")</f>
      </c>
      <c r="C77" t="s" s="28">
        <v>349</v>
      </c>
      <c r="D77" t="s" s="28">
        <v>350</v>
      </c>
      <c r="E77" t="s" s="28">
        <v>15</v>
      </c>
      <c r="F77" t="s" s="28">
        <v>82</v>
      </c>
      <c r="G77" t="s" s="29">
        <v>25</v>
      </c>
      <c r="H77" t="s" s="28">
        <v>351</v>
      </c>
      <c r="I77" t="s" s="28">
        <v>39</v>
      </c>
      <c r="J77" t="s" s="28">
        <v>51</v>
      </c>
      <c r="K77" s="30"/>
      <c r="L77" s="30"/>
      <c r="M77" s="30"/>
      <c r="N77" t="s" s="28">
        <v>20</v>
      </c>
      <c r="O77" t="s" s="28">
        <v>20</v>
      </c>
      <c r="P77" t="s" s="28">
        <v>85</v>
      </c>
      <c r="Q77" s="16">
        <v>0.1458333333333333</v>
      </c>
      <c r="R77" s="13">
        <v>159</v>
      </c>
      <c r="S77" s="33">
        <v>45.4285714285714</v>
      </c>
      <c r="T77" t="s" s="28">
        <v>29</v>
      </c>
      <c r="U77" t="s" s="28">
        <v>270</v>
      </c>
      <c r="V77" s="11"/>
    </row>
    <row r="78" ht="85.65" customHeight="1">
      <c r="A78" t="s" s="27">
        <v>348</v>
      </c>
      <c r="B78" t="s" s="28">
        <f>IF(COUNTIF($A78,$A79)=0,1,"")</f>
      </c>
      <c r="C78" t="s" s="28">
        <v>352</v>
      </c>
      <c r="D78" t="s" s="28">
        <v>353</v>
      </c>
      <c r="E78" t="s" s="28">
        <v>15</v>
      </c>
      <c r="F78" t="s" s="28">
        <v>135</v>
      </c>
      <c r="G78" t="s" s="29">
        <v>24</v>
      </c>
      <c r="H78" s="11"/>
      <c r="I78" t="s" s="28">
        <v>35</v>
      </c>
      <c r="J78" t="s" s="28">
        <v>53</v>
      </c>
      <c r="K78" s="30"/>
      <c r="L78" s="30"/>
      <c r="M78" s="30"/>
      <c r="N78" t="s" s="28">
        <v>20</v>
      </c>
      <c r="O78" t="s" s="28">
        <v>20</v>
      </c>
      <c r="P78" t="s" s="28">
        <v>85</v>
      </c>
      <c r="Q78" s="16">
        <v>0.2708333333333333</v>
      </c>
      <c r="R78" s="13">
        <v>235</v>
      </c>
      <c r="S78" s="33">
        <v>36.1538461538462</v>
      </c>
      <c r="T78" t="s" s="28">
        <v>29</v>
      </c>
      <c r="U78" s="11"/>
      <c r="V78" s="11"/>
    </row>
    <row r="79" ht="85.65" customHeight="1">
      <c r="A79" t="s" s="27">
        <v>348</v>
      </c>
      <c r="B79" t="s" s="28">
        <f>IF(COUNTIF($A79,$A80)=0,1,"")</f>
      </c>
      <c r="C79" t="s" s="28">
        <v>354</v>
      </c>
      <c r="D79" t="s" s="28">
        <v>355</v>
      </c>
      <c r="E79" t="s" s="28">
        <v>15</v>
      </c>
      <c r="F79" t="s" s="28">
        <v>135</v>
      </c>
      <c r="G79" t="s" s="29">
        <v>24</v>
      </c>
      <c r="H79" s="11"/>
      <c r="I79" t="s" s="28">
        <v>35</v>
      </c>
      <c r="J79" t="s" s="28">
        <v>11</v>
      </c>
      <c r="K79" s="30"/>
      <c r="L79" s="30"/>
      <c r="M79" s="30"/>
      <c r="N79" t="s" s="28">
        <v>20</v>
      </c>
      <c r="O79" t="s" s="28">
        <v>20</v>
      </c>
      <c r="P79" t="s" s="28">
        <v>302</v>
      </c>
      <c r="Q79" s="16">
        <v>0.2708333333333333</v>
      </c>
      <c r="R79" s="13">
        <v>235</v>
      </c>
      <c r="S79" s="33">
        <v>36.1538461538462</v>
      </c>
      <c r="T79" t="s" s="28">
        <v>29</v>
      </c>
      <c r="U79" s="11"/>
      <c r="V79" s="11"/>
    </row>
    <row r="80" ht="96.65" customHeight="1">
      <c r="A80" t="s" s="27">
        <v>348</v>
      </c>
      <c r="B80" t="s" s="28">
        <f>IF(COUNTIF($A80,$A81)=0,1,"")</f>
      </c>
      <c r="C80" t="s" s="28">
        <v>356</v>
      </c>
      <c r="D80" t="s" s="28">
        <v>357</v>
      </c>
      <c r="E80" t="s" s="28">
        <v>15</v>
      </c>
      <c r="F80" t="s" s="28">
        <v>82</v>
      </c>
      <c r="G80" t="s" s="29">
        <v>25</v>
      </c>
      <c r="H80" s="11"/>
      <c r="I80" t="s" s="28">
        <v>39</v>
      </c>
      <c r="J80" t="s" s="28">
        <v>51</v>
      </c>
      <c r="K80" s="30"/>
      <c r="L80" s="30"/>
      <c r="M80" s="30"/>
      <c r="N80" t="s" s="28">
        <v>20</v>
      </c>
      <c r="O80" t="s" s="28">
        <v>20</v>
      </c>
      <c r="P80" t="s" s="28">
        <v>85</v>
      </c>
      <c r="Q80" s="16">
        <v>0.1354166666666667</v>
      </c>
      <c r="R80" s="13">
        <v>159</v>
      </c>
      <c r="S80" s="33">
        <v>48.9230769230769</v>
      </c>
      <c r="T80" t="s" s="28">
        <v>29</v>
      </c>
      <c r="U80" s="11"/>
      <c r="V80" s="11"/>
    </row>
    <row r="81" ht="96.65" customHeight="1">
      <c r="A81" t="s" s="27">
        <v>348</v>
      </c>
      <c r="B81" t="s" s="28">
        <f>IF(COUNTIF($A81,$A82)=0,1,"")</f>
      </c>
      <c r="C81" t="s" s="28">
        <v>358</v>
      </c>
      <c r="D81" t="s" s="28">
        <v>359</v>
      </c>
      <c r="E81" t="s" s="28">
        <v>15</v>
      </c>
      <c r="F81" t="s" s="28">
        <v>135</v>
      </c>
      <c r="G81" t="s" s="29">
        <v>24</v>
      </c>
      <c r="H81" s="11"/>
      <c r="I81" t="s" s="28">
        <v>35</v>
      </c>
      <c r="J81" t="s" s="28">
        <v>42</v>
      </c>
      <c r="K81" s="30"/>
      <c r="L81" s="30"/>
      <c r="M81" s="30"/>
      <c r="N81" t="s" s="28">
        <v>20</v>
      </c>
      <c r="O81" t="s" s="28">
        <v>20</v>
      </c>
      <c r="P81" t="s" s="28">
        <v>302</v>
      </c>
      <c r="Q81" s="16">
        <v>0.28125</v>
      </c>
      <c r="R81" s="13">
        <v>235</v>
      </c>
      <c r="S81" s="33">
        <v>34.8148148148148</v>
      </c>
      <c r="T81" t="s" s="28">
        <v>29</v>
      </c>
      <c r="U81" s="11"/>
      <c r="V81" s="11"/>
    </row>
    <row r="82" ht="107.65" customHeight="1">
      <c r="A82" t="s" s="27">
        <v>348</v>
      </c>
      <c r="B82" t="s" s="28">
        <f>IF(COUNTIF($A82,$A83)=0,1,"")</f>
      </c>
      <c r="C82" t="s" s="28">
        <v>360</v>
      </c>
      <c r="D82" t="s" s="28">
        <v>361</v>
      </c>
      <c r="E82" t="s" s="28">
        <v>15</v>
      </c>
      <c r="F82" t="s" s="28">
        <v>135</v>
      </c>
      <c r="G82" t="s" s="29">
        <v>24</v>
      </c>
      <c r="H82" s="11"/>
      <c r="I82" t="s" s="28">
        <v>35</v>
      </c>
      <c r="J82" t="s" s="28">
        <v>42</v>
      </c>
      <c r="K82" s="30"/>
      <c r="L82" s="30"/>
      <c r="M82" s="30"/>
      <c r="N82" t="s" s="28">
        <v>20</v>
      </c>
      <c r="O82" t="s" s="28">
        <v>20</v>
      </c>
      <c r="P82" t="s" s="28">
        <v>302</v>
      </c>
      <c r="Q82" s="16">
        <v>0.28125</v>
      </c>
      <c r="R82" s="13">
        <v>235</v>
      </c>
      <c r="S82" s="33">
        <v>34.8148148148148</v>
      </c>
      <c r="T82" t="s" s="28">
        <v>29</v>
      </c>
      <c r="U82" s="11"/>
      <c r="V82" s="11"/>
    </row>
    <row r="83" ht="63.65" customHeight="1">
      <c r="A83" t="s" s="27">
        <v>348</v>
      </c>
      <c r="B83" t="s" s="28">
        <f>IF(COUNTIF($A83,$A84)=0,1,"")</f>
      </c>
      <c r="C83" t="s" s="28">
        <v>362</v>
      </c>
      <c r="D83" t="s" s="28">
        <v>363</v>
      </c>
      <c r="E83" t="s" s="28">
        <v>15</v>
      </c>
      <c r="F83" t="s" s="28">
        <v>82</v>
      </c>
      <c r="G83" t="s" s="29">
        <v>25</v>
      </c>
      <c r="H83" s="11"/>
      <c r="I83" t="s" s="28">
        <v>38</v>
      </c>
      <c r="J83" t="s" s="28">
        <v>56</v>
      </c>
      <c r="K83" s="30"/>
      <c r="L83" s="30"/>
      <c r="M83" s="30"/>
      <c r="N83" t="s" s="28">
        <v>20</v>
      </c>
      <c r="O83" t="s" s="28">
        <v>20</v>
      </c>
      <c r="P83" t="s" s="28">
        <v>85</v>
      </c>
      <c r="Q83" s="16">
        <v>0.125</v>
      </c>
      <c r="R83" s="13">
        <v>159</v>
      </c>
      <c r="S83" s="33">
        <v>53</v>
      </c>
      <c r="T83" t="s" s="28">
        <v>29</v>
      </c>
      <c r="U83" s="11"/>
      <c r="V83" s="11"/>
    </row>
    <row r="84" ht="74.65" customHeight="1">
      <c r="A84" t="s" s="27">
        <v>348</v>
      </c>
      <c r="B84" t="s" s="28">
        <f>IF(COUNTIF($A84,$A85)=0,1,"")</f>
      </c>
      <c r="C84" t="s" s="28">
        <v>364</v>
      </c>
      <c r="D84" t="s" s="28">
        <v>365</v>
      </c>
      <c r="E84" t="s" s="28">
        <v>15</v>
      </c>
      <c r="F84" t="s" s="28">
        <v>135</v>
      </c>
      <c r="G84" t="s" s="29">
        <v>24</v>
      </c>
      <c r="H84" s="11"/>
      <c r="I84" t="s" s="28">
        <v>36</v>
      </c>
      <c r="J84" t="s" s="28">
        <v>51</v>
      </c>
      <c r="K84" s="30"/>
      <c r="L84" s="30"/>
      <c r="M84" s="30"/>
      <c r="N84" t="s" s="28">
        <v>20</v>
      </c>
      <c r="O84" t="s" s="28">
        <v>20</v>
      </c>
      <c r="P84" t="s" s="28">
        <v>85</v>
      </c>
      <c r="Q84" s="16">
        <v>0.1354166666666667</v>
      </c>
      <c r="R84" s="13">
        <v>159</v>
      </c>
      <c r="S84" s="33">
        <v>48.9230769230769</v>
      </c>
      <c r="T84" t="s" s="28">
        <v>29</v>
      </c>
      <c r="U84" s="11"/>
      <c r="V84" s="11"/>
    </row>
    <row r="85" ht="85.65" customHeight="1">
      <c r="A85" t="s" s="27">
        <v>348</v>
      </c>
      <c r="B85" t="s" s="28">
        <f>IF(COUNTIF($A85,$A86)=0,1,"")</f>
      </c>
      <c r="C85" t="s" s="28">
        <v>366</v>
      </c>
      <c r="D85" t="s" s="28">
        <v>367</v>
      </c>
      <c r="E85" t="s" s="28">
        <v>15</v>
      </c>
      <c r="F85" t="s" s="28">
        <v>82</v>
      </c>
      <c r="G85" t="s" s="29">
        <v>25</v>
      </c>
      <c r="H85" s="11"/>
      <c r="I85" t="s" s="28">
        <v>37</v>
      </c>
      <c r="J85" t="s" s="28">
        <v>227</v>
      </c>
      <c r="K85" s="30"/>
      <c r="L85" s="30"/>
      <c r="M85" s="30"/>
      <c r="N85" t="s" s="28">
        <v>20</v>
      </c>
      <c r="O85" t="s" s="28">
        <v>20</v>
      </c>
      <c r="P85" t="s" s="28">
        <v>368</v>
      </c>
      <c r="Q85" s="16">
        <v>0.2291666666666667</v>
      </c>
      <c r="R85" s="13">
        <v>319</v>
      </c>
      <c r="S85" s="33">
        <v>58</v>
      </c>
      <c r="T85" t="s" s="28">
        <v>29</v>
      </c>
      <c r="U85" s="11"/>
      <c r="V85" s="11"/>
    </row>
    <row r="86" ht="74.65" customHeight="1">
      <c r="A86" t="s" s="27">
        <v>348</v>
      </c>
      <c r="B86" t="s" s="28">
        <f>IF(COUNTIF($A86,$A87)=0,1,"")</f>
      </c>
      <c r="C86" t="s" s="28">
        <v>369</v>
      </c>
      <c r="D86" t="s" s="28">
        <v>370</v>
      </c>
      <c r="E86" t="s" s="28">
        <v>15</v>
      </c>
      <c r="F86" t="s" s="28">
        <v>82</v>
      </c>
      <c r="G86" t="s" s="29">
        <v>25</v>
      </c>
      <c r="H86" s="11"/>
      <c r="I86" t="s" s="28">
        <v>37</v>
      </c>
      <c r="J86" t="s" s="28">
        <v>51</v>
      </c>
      <c r="K86" s="30"/>
      <c r="L86" s="30"/>
      <c r="M86" s="30"/>
      <c r="N86" t="s" s="28">
        <v>20</v>
      </c>
      <c r="O86" t="s" s="28">
        <v>20</v>
      </c>
      <c r="P86" t="s" s="28">
        <v>85</v>
      </c>
      <c r="Q86" s="16">
        <v>0.125</v>
      </c>
      <c r="R86" s="13">
        <v>159</v>
      </c>
      <c r="S86" s="33">
        <v>53</v>
      </c>
      <c r="T86" t="s" s="28">
        <v>29</v>
      </c>
      <c r="U86" s="11"/>
      <c r="V86" s="11"/>
    </row>
    <row r="87" ht="74.65" customHeight="1">
      <c r="A87" t="s" s="27">
        <v>348</v>
      </c>
      <c r="B87" t="s" s="28">
        <f>IF(COUNTIF($A87,$A88)=0,1,"")</f>
      </c>
      <c r="C87" t="s" s="28">
        <v>371</v>
      </c>
      <c r="D87" t="s" s="28">
        <v>372</v>
      </c>
      <c r="E87" t="s" s="28">
        <v>15</v>
      </c>
      <c r="F87" t="s" s="28">
        <v>135</v>
      </c>
      <c r="G87" t="s" s="29">
        <v>24</v>
      </c>
      <c r="H87" s="11"/>
      <c r="I87" t="s" s="28">
        <v>36</v>
      </c>
      <c r="J87" t="s" s="28">
        <v>42</v>
      </c>
      <c r="K87" s="30"/>
      <c r="L87" s="30"/>
      <c r="M87" s="30"/>
      <c r="N87" t="s" s="28">
        <v>20</v>
      </c>
      <c r="O87" t="s" s="28">
        <v>20</v>
      </c>
      <c r="P87" t="s" s="28">
        <v>85</v>
      </c>
      <c r="Q87" s="16">
        <v>0.25</v>
      </c>
      <c r="R87" s="13">
        <v>235</v>
      </c>
      <c r="S87" s="33">
        <v>39.1666666666667</v>
      </c>
      <c r="T87" t="s" s="28">
        <v>29</v>
      </c>
      <c r="U87" s="11"/>
      <c r="V87" s="11"/>
    </row>
    <row r="88" ht="107.65" customHeight="1">
      <c r="A88" t="s" s="27">
        <v>348</v>
      </c>
      <c r="B88" s="10">
        <f>IF(COUNTIF($A88,$A89)=0,1,"")</f>
        <v>1</v>
      </c>
      <c r="C88" t="s" s="28">
        <v>373</v>
      </c>
      <c r="D88" t="s" s="28">
        <v>374</v>
      </c>
      <c r="E88" t="s" s="28">
        <v>15</v>
      </c>
      <c r="F88" t="s" s="28">
        <v>135</v>
      </c>
      <c r="G88" t="s" s="29">
        <v>24</v>
      </c>
      <c r="H88" s="11"/>
      <c r="I88" t="s" s="28">
        <v>35</v>
      </c>
      <c r="J88" t="s" s="28">
        <v>11</v>
      </c>
      <c r="K88" s="30"/>
      <c r="L88" s="30"/>
      <c r="M88" s="30"/>
      <c r="N88" t="s" s="28">
        <v>20</v>
      </c>
      <c r="O88" t="s" s="28">
        <v>20</v>
      </c>
      <c r="P88" t="s" s="28">
        <v>375</v>
      </c>
      <c r="Q88" s="16">
        <v>0.2708333333333333</v>
      </c>
      <c r="R88" s="13">
        <v>235</v>
      </c>
      <c r="S88" s="33">
        <v>36.1538461538462</v>
      </c>
      <c r="T88" t="s" s="28">
        <v>29</v>
      </c>
      <c r="U88" s="11"/>
      <c r="V88" s="11"/>
    </row>
    <row r="89" ht="107.65" customHeight="1">
      <c r="A89" t="s" s="27">
        <v>376</v>
      </c>
      <c r="B89" t="s" s="28">
        <f>IF(COUNTIF($A89,$A90)=0,1,"")</f>
      </c>
      <c r="C89" t="s" s="28">
        <v>377</v>
      </c>
      <c r="D89" t="s" s="28">
        <v>378</v>
      </c>
      <c r="E89" t="s" s="28">
        <v>14</v>
      </c>
      <c r="F89" t="s" s="28">
        <v>82</v>
      </c>
      <c r="G89" t="s" s="29">
        <v>25</v>
      </c>
      <c r="H89" t="s" s="28">
        <v>379</v>
      </c>
      <c r="I89" t="s" s="28">
        <v>39</v>
      </c>
      <c r="J89" t="s" s="28">
        <v>46</v>
      </c>
      <c r="K89" t="s" s="31">
        <v>84</v>
      </c>
      <c r="L89" s="30"/>
      <c r="M89" s="30"/>
      <c r="N89" t="s" s="28">
        <v>380</v>
      </c>
      <c r="O89" t="s" s="28">
        <v>381</v>
      </c>
      <c r="P89" t="s" s="28">
        <v>382</v>
      </c>
      <c r="Q89" s="16">
        <v>1.25</v>
      </c>
      <c r="R89" s="13">
        <v>950</v>
      </c>
      <c r="S89" s="33">
        <v>31.6666666666667</v>
      </c>
      <c r="T89" t="s" s="28">
        <v>29</v>
      </c>
      <c r="U89" t="s" s="28">
        <v>383</v>
      </c>
      <c r="V89" s="11"/>
    </row>
    <row r="90" ht="74.65" customHeight="1">
      <c r="A90" t="s" s="27">
        <v>376</v>
      </c>
      <c r="B90" t="s" s="28">
        <f>IF(COUNTIF($A90,$A91)=0,1,"")</f>
      </c>
      <c r="C90" t="s" s="28">
        <v>384</v>
      </c>
      <c r="D90" t="s" s="28">
        <v>385</v>
      </c>
      <c r="E90" t="s" s="28">
        <v>14</v>
      </c>
      <c r="F90" t="s" s="28">
        <v>386</v>
      </c>
      <c r="G90" t="s" s="29">
        <v>24</v>
      </c>
      <c r="H90" s="11"/>
      <c r="I90" t="s" s="28">
        <v>35</v>
      </c>
      <c r="J90" t="s" s="28">
        <v>11</v>
      </c>
      <c r="K90" s="30"/>
      <c r="L90" s="30"/>
      <c r="M90" s="30"/>
      <c r="N90" s="11"/>
      <c r="O90" s="11"/>
      <c r="P90" t="s" s="28">
        <v>387</v>
      </c>
      <c r="Q90" s="16">
        <v>2.229166666666667</v>
      </c>
      <c r="R90" s="35">
        <v>1950</v>
      </c>
      <c r="S90" s="33">
        <v>36.4485981308411</v>
      </c>
      <c r="T90" t="s" s="28">
        <v>29</v>
      </c>
      <c r="U90" s="11"/>
      <c r="V90" s="11"/>
    </row>
    <row r="91" ht="74.65" customHeight="1">
      <c r="A91" t="s" s="27">
        <v>376</v>
      </c>
      <c r="B91" t="s" s="28">
        <f>IF(COUNTIF($A91,$A92)=0,1,"")</f>
      </c>
      <c r="C91" t="s" s="28">
        <v>388</v>
      </c>
      <c r="D91" t="s" s="28">
        <v>389</v>
      </c>
      <c r="E91" t="s" s="28">
        <v>14</v>
      </c>
      <c r="F91" t="s" s="28">
        <v>386</v>
      </c>
      <c r="G91" t="s" s="29">
        <v>24</v>
      </c>
      <c r="H91" s="11"/>
      <c r="I91" t="s" s="28">
        <v>35</v>
      </c>
      <c r="J91" t="s" s="28">
        <v>11</v>
      </c>
      <c r="K91" s="30"/>
      <c r="L91" s="30"/>
      <c r="M91" s="30"/>
      <c r="N91" s="11"/>
      <c r="O91" s="11"/>
      <c r="P91" t="s" s="28">
        <v>387</v>
      </c>
      <c r="Q91" s="16">
        <v>2.916666666666667</v>
      </c>
      <c r="R91" s="35">
        <v>1950</v>
      </c>
      <c r="S91" s="33">
        <v>27.8571428571429</v>
      </c>
      <c r="T91" t="s" s="28">
        <v>29</v>
      </c>
      <c r="U91" s="11"/>
      <c r="V91" s="11"/>
    </row>
    <row r="92" ht="63.65" customHeight="1">
      <c r="A92" t="s" s="27">
        <v>376</v>
      </c>
      <c r="B92" t="s" s="28">
        <f>IF(COUNTIF($A92,$A93)=0,1,"")</f>
      </c>
      <c r="C92" t="s" s="28">
        <v>390</v>
      </c>
      <c r="D92" t="s" s="28">
        <v>391</v>
      </c>
      <c r="E92" t="s" s="28">
        <v>14</v>
      </c>
      <c r="F92" t="s" s="28">
        <v>392</v>
      </c>
      <c r="G92" t="s" s="29">
        <v>24</v>
      </c>
      <c r="H92" s="11"/>
      <c r="I92" t="s" s="28">
        <v>35</v>
      </c>
      <c r="J92" t="s" s="28">
        <v>11</v>
      </c>
      <c r="K92" s="30"/>
      <c r="L92" s="30"/>
      <c r="M92" s="30"/>
      <c r="N92" s="11"/>
      <c r="O92" s="11"/>
      <c r="P92" t="s" s="28">
        <v>393</v>
      </c>
      <c r="Q92" s="16">
        <v>0.5</v>
      </c>
      <c r="R92" s="13">
        <v>70</v>
      </c>
      <c r="S92" s="33">
        <v>5.83333333333333</v>
      </c>
      <c r="T92" t="s" s="28">
        <v>32</v>
      </c>
      <c r="U92" s="11"/>
      <c r="V92" s="11"/>
    </row>
    <row r="93" ht="74.65" customHeight="1">
      <c r="A93" t="s" s="27">
        <v>376</v>
      </c>
      <c r="B93" t="s" s="28">
        <f>IF(COUNTIF($A93,$A94)=0,1,"")</f>
      </c>
      <c r="C93" t="s" s="28">
        <v>394</v>
      </c>
      <c r="D93" t="s" s="28">
        <v>395</v>
      </c>
      <c r="E93" t="s" s="28">
        <v>14</v>
      </c>
      <c r="F93" t="s" s="28">
        <v>392</v>
      </c>
      <c r="G93" t="s" s="29">
        <v>24</v>
      </c>
      <c r="H93" s="11"/>
      <c r="I93" t="s" s="28">
        <v>35</v>
      </c>
      <c r="J93" t="s" s="28">
        <v>11</v>
      </c>
      <c r="K93" s="30"/>
      <c r="L93" s="30"/>
      <c r="M93" s="30"/>
      <c r="N93" s="11"/>
      <c r="O93" s="11"/>
      <c r="P93" t="s" s="28">
        <v>393</v>
      </c>
      <c r="Q93" s="16">
        <v>0.6666666666666666</v>
      </c>
      <c r="R93" s="13">
        <v>70</v>
      </c>
      <c r="S93" s="33">
        <v>4.375</v>
      </c>
      <c r="T93" t="s" s="28">
        <v>32</v>
      </c>
      <c r="U93" s="11"/>
      <c r="V93" s="11"/>
    </row>
    <row r="94" ht="63.65" customHeight="1">
      <c r="A94" t="s" s="27">
        <v>376</v>
      </c>
      <c r="B94" t="s" s="28">
        <f>IF(COUNTIF($A94,$A95)=0,1,"")</f>
      </c>
      <c r="C94" t="s" s="28">
        <v>396</v>
      </c>
      <c r="D94" t="s" s="28">
        <v>397</v>
      </c>
      <c r="E94" t="s" s="28">
        <v>14</v>
      </c>
      <c r="F94" t="s" s="28">
        <v>392</v>
      </c>
      <c r="G94" t="s" s="29">
        <v>24</v>
      </c>
      <c r="H94" s="11"/>
      <c r="I94" t="s" s="28">
        <v>35</v>
      </c>
      <c r="J94" t="s" s="28">
        <v>11</v>
      </c>
      <c r="K94" s="30"/>
      <c r="L94" s="30"/>
      <c r="M94" s="30"/>
      <c r="N94" s="11"/>
      <c r="O94" s="11"/>
      <c r="P94" t="s" s="28">
        <v>393</v>
      </c>
      <c r="Q94" s="16">
        <v>0.625</v>
      </c>
      <c r="R94" s="13">
        <v>70</v>
      </c>
      <c r="S94" s="33">
        <v>4.66666666666667</v>
      </c>
      <c r="T94" t="s" s="28">
        <v>32</v>
      </c>
      <c r="U94" s="11"/>
      <c r="V94" s="11"/>
    </row>
    <row r="95" ht="85.65" customHeight="1">
      <c r="A95" t="s" s="27">
        <v>376</v>
      </c>
      <c r="B95" t="s" s="28">
        <f>IF(COUNTIF($A95,$A96)=0,1,"")</f>
      </c>
      <c r="C95" t="s" s="28">
        <v>398</v>
      </c>
      <c r="D95" t="s" s="28">
        <v>399</v>
      </c>
      <c r="E95" t="s" s="28">
        <v>14</v>
      </c>
      <c r="F95" t="s" s="28">
        <v>392</v>
      </c>
      <c r="G95" t="s" s="29">
        <v>24</v>
      </c>
      <c r="H95" s="11"/>
      <c r="I95" t="s" s="28">
        <v>35</v>
      </c>
      <c r="J95" t="s" s="28">
        <v>227</v>
      </c>
      <c r="K95" s="30"/>
      <c r="L95" s="30"/>
      <c r="M95" s="30"/>
      <c r="N95" s="11"/>
      <c r="O95" s="11"/>
      <c r="P95" t="s" s="28">
        <v>400</v>
      </c>
      <c r="Q95" s="16">
        <v>0.1875</v>
      </c>
      <c r="R95" s="13">
        <v>70</v>
      </c>
      <c r="S95" s="33">
        <v>15.5555555555556</v>
      </c>
      <c r="T95" t="s" s="28">
        <v>32</v>
      </c>
      <c r="U95" s="11"/>
      <c r="V95" s="11"/>
    </row>
    <row r="96" ht="74.65" customHeight="1">
      <c r="A96" t="s" s="27">
        <v>376</v>
      </c>
      <c r="B96" s="10">
        <f>IF(COUNTIF($A96,$A97)=0,1,"")</f>
        <v>1</v>
      </c>
      <c r="C96" t="s" s="28">
        <v>401</v>
      </c>
      <c r="D96" t="s" s="28">
        <v>402</v>
      </c>
      <c r="E96" t="s" s="28">
        <v>14</v>
      </c>
      <c r="F96" t="s" s="28">
        <v>392</v>
      </c>
      <c r="G96" t="s" s="29">
        <v>24</v>
      </c>
      <c r="H96" s="11"/>
      <c r="I96" t="s" s="28">
        <v>39</v>
      </c>
      <c r="J96" t="s" s="28">
        <v>46</v>
      </c>
      <c r="K96" t="s" s="31">
        <v>84</v>
      </c>
      <c r="L96" s="30"/>
      <c r="M96" s="30"/>
      <c r="N96" s="11"/>
      <c r="O96" s="11"/>
      <c r="P96" t="s" s="28">
        <v>393</v>
      </c>
      <c r="Q96" s="16">
        <v>0.5</v>
      </c>
      <c r="R96" s="13">
        <v>70</v>
      </c>
      <c r="S96" s="33">
        <v>5.83333333333333</v>
      </c>
      <c r="T96" t="s" s="28">
        <v>32</v>
      </c>
      <c r="U96" s="11"/>
      <c r="V96" s="11"/>
    </row>
    <row r="97" ht="140.65" customHeight="1">
      <c r="A97" t="s" s="27">
        <v>403</v>
      </c>
      <c r="B97" s="10">
        <f>IF(COUNTIF($A97,$A98)=0,1,"")</f>
        <v>1</v>
      </c>
      <c r="C97" t="s" s="28">
        <v>404</v>
      </c>
      <c r="D97" t="s" s="28">
        <v>405</v>
      </c>
      <c r="E97" t="s" s="28">
        <v>14</v>
      </c>
      <c r="F97" t="s" s="28">
        <v>82</v>
      </c>
      <c r="G97" t="s" s="29">
        <v>25</v>
      </c>
      <c r="H97" t="s" s="28">
        <v>406</v>
      </c>
      <c r="I97" t="s" s="28">
        <v>35</v>
      </c>
      <c r="J97" t="s" s="28">
        <v>11</v>
      </c>
      <c r="K97" s="30"/>
      <c r="L97" s="30"/>
      <c r="M97" s="30"/>
      <c r="N97" t="s" s="28">
        <v>20</v>
      </c>
      <c r="O97" t="s" s="28">
        <v>407</v>
      </c>
      <c r="P97" t="s" s="28">
        <v>294</v>
      </c>
      <c r="Q97" s="16">
        <v>1.666666666666667</v>
      </c>
      <c r="R97" s="13">
        <v>0</v>
      </c>
      <c r="S97" t="s" s="32">
        <v>82</v>
      </c>
      <c r="T97" t="s" s="28">
        <v>165</v>
      </c>
      <c r="U97" t="s" s="28">
        <v>408</v>
      </c>
      <c r="V97" s="11"/>
    </row>
    <row r="98" ht="63.65" customHeight="1">
      <c r="A98" t="s" s="27">
        <v>409</v>
      </c>
      <c r="B98" s="10">
        <f>IF(COUNTIF($A98,$A99)=0,1,"")</f>
        <v>1</v>
      </c>
      <c r="C98" t="s" s="28">
        <v>410</v>
      </c>
      <c r="D98" t="s" s="28">
        <v>411</v>
      </c>
      <c r="E98" t="s" s="28">
        <v>14</v>
      </c>
      <c r="F98" t="s" s="28">
        <v>412</v>
      </c>
      <c r="G98" t="s" s="29">
        <v>24</v>
      </c>
      <c r="H98" t="s" s="28">
        <v>413</v>
      </c>
      <c r="I98" t="s" s="28">
        <v>37</v>
      </c>
      <c r="J98" t="s" s="28">
        <v>49</v>
      </c>
      <c r="K98" s="30"/>
      <c r="L98" s="30"/>
      <c r="M98" t="s" s="31">
        <v>84</v>
      </c>
      <c r="N98" t="s" s="28">
        <v>20</v>
      </c>
      <c r="O98" t="s" s="28">
        <v>20</v>
      </c>
      <c r="P98" t="s" s="28">
        <v>85</v>
      </c>
      <c r="Q98" s="16">
        <v>0.2916666666666667</v>
      </c>
      <c r="R98" s="13">
        <v>100</v>
      </c>
      <c r="S98" s="33">
        <v>14.2857142857143</v>
      </c>
      <c r="T98" t="s" s="28">
        <v>30</v>
      </c>
      <c r="U98" t="s" s="28">
        <v>414</v>
      </c>
      <c r="V98" s="11"/>
    </row>
    <row r="99" ht="85.65" customHeight="1">
      <c r="A99" t="s" s="27">
        <v>415</v>
      </c>
      <c r="B99" s="10">
        <f>IF(COUNTIF($A99,$A100)=0,1,"")</f>
        <v>1</v>
      </c>
      <c r="C99" t="s" s="28">
        <v>416</v>
      </c>
      <c r="D99" t="s" s="28">
        <v>417</v>
      </c>
      <c r="E99" t="s" s="28">
        <v>14</v>
      </c>
      <c r="F99" t="s" s="28">
        <v>82</v>
      </c>
      <c r="G99" t="s" s="29">
        <v>25</v>
      </c>
      <c r="H99" t="s" s="28">
        <v>418</v>
      </c>
      <c r="I99" t="s" s="28">
        <v>36</v>
      </c>
      <c r="J99" t="s" s="28">
        <v>47</v>
      </c>
      <c r="K99" s="30"/>
      <c r="L99" s="30"/>
      <c r="M99" s="30"/>
      <c r="N99" t="s" s="28">
        <v>20</v>
      </c>
      <c r="O99" t="s" s="28">
        <v>20</v>
      </c>
      <c r="P99" t="s" s="28">
        <v>85</v>
      </c>
      <c r="Q99" s="16">
        <v>0.04166666666666666</v>
      </c>
      <c r="R99" s="13">
        <v>0</v>
      </c>
      <c r="S99" t="s" s="32">
        <v>82</v>
      </c>
      <c r="T99" t="s" s="28">
        <v>29</v>
      </c>
      <c r="U99" t="s" s="28">
        <v>419</v>
      </c>
      <c r="V99" s="11"/>
    </row>
    <row r="100" ht="85.65" customHeight="1">
      <c r="A100" t="s" s="27">
        <v>420</v>
      </c>
      <c r="B100" t="s" s="28">
        <f>IF(COUNTIF($A100,$A101)=0,1,"")</f>
      </c>
      <c r="C100" t="s" s="28">
        <v>421</v>
      </c>
      <c r="D100" t="s" s="28">
        <v>422</v>
      </c>
      <c r="E100" t="s" s="28">
        <v>14</v>
      </c>
      <c r="F100" t="s" s="28">
        <v>82</v>
      </c>
      <c r="G100" t="s" s="29">
        <v>25</v>
      </c>
      <c r="H100" t="s" s="28">
        <v>423</v>
      </c>
      <c r="I100" t="s" s="28">
        <v>35</v>
      </c>
      <c r="J100" t="s" s="28">
        <v>42</v>
      </c>
      <c r="K100" s="30"/>
      <c r="L100" s="30"/>
      <c r="M100" t="s" s="31">
        <v>84</v>
      </c>
      <c r="N100" t="s" s="28">
        <v>20</v>
      </c>
      <c r="O100" t="s" s="28">
        <v>424</v>
      </c>
      <c r="P100" t="s" s="28">
        <v>85</v>
      </c>
      <c r="Q100" s="16">
        <v>0.08333333333333333</v>
      </c>
      <c r="R100" s="13">
        <v>10</v>
      </c>
      <c r="S100" s="33">
        <v>5</v>
      </c>
      <c r="T100" t="s" s="28">
        <v>30</v>
      </c>
      <c r="U100" t="s" s="28">
        <v>425</v>
      </c>
      <c r="V100" s="11"/>
    </row>
    <row r="101" ht="85.65" customHeight="1">
      <c r="A101" t="s" s="27">
        <v>420</v>
      </c>
      <c r="B101" t="s" s="28">
        <f>IF(COUNTIF($A101,$A102)=0,1,"")</f>
      </c>
      <c r="C101" t="s" s="28">
        <v>426</v>
      </c>
      <c r="D101" t="s" s="28">
        <v>427</v>
      </c>
      <c r="E101" t="s" s="28">
        <v>14</v>
      </c>
      <c r="F101" t="s" s="28">
        <v>82</v>
      </c>
      <c r="G101" t="s" s="29">
        <v>25</v>
      </c>
      <c r="H101" s="11"/>
      <c r="I101" t="s" s="28">
        <v>35</v>
      </c>
      <c r="J101" t="s" s="28">
        <v>46</v>
      </c>
      <c r="K101" s="30"/>
      <c r="L101" s="30"/>
      <c r="M101" t="s" s="31">
        <v>84</v>
      </c>
      <c r="N101" t="s" s="28">
        <v>20</v>
      </c>
      <c r="O101" s="11"/>
      <c r="P101" t="s" s="28">
        <v>85</v>
      </c>
      <c r="Q101" s="16">
        <v>0.0625</v>
      </c>
      <c r="R101" s="13">
        <v>0</v>
      </c>
      <c r="S101" t="s" s="32">
        <v>82</v>
      </c>
      <c r="T101" t="s" s="28">
        <v>29</v>
      </c>
      <c r="U101" s="11"/>
      <c r="V101" s="11"/>
    </row>
    <row r="102" ht="63.65" customHeight="1">
      <c r="A102" t="s" s="27">
        <v>420</v>
      </c>
      <c r="B102" t="s" s="28">
        <f>IF(COUNTIF($A102,$A103)=0,1,"")</f>
      </c>
      <c r="C102" t="s" s="28">
        <v>428</v>
      </c>
      <c r="D102" t="s" s="28">
        <v>429</v>
      </c>
      <c r="E102" t="s" s="28">
        <v>14</v>
      </c>
      <c r="F102" t="s" s="28">
        <v>82</v>
      </c>
      <c r="G102" t="s" s="29">
        <v>25</v>
      </c>
      <c r="H102" s="11"/>
      <c r="I102" t="s" s="28">
        <v>37</v>
      </c>
      <c r="J102" t="s" s="28">
        <v>48</v>
      </c>
      <c r="K102" s="30"/>
      <c r="L102" s="30"/>
      <c r="M102" t="s" s="31">
        <v>84</v>
      </c>
      <c r="N102" t="s" s="28">
        <v>20</v>
      </c>
      <c r="O102" s="11"/>
      <c r="P102" t="s" s="28">
        <v>85</v>
      </c>
      <c r="Q102" s="16">
        <v>0.04166666666666666</v>
      </c>
      <c r="R102" s="13">
        <v>0</v>
      </c>
      <c r="S102" t="s" s="32">
        <v>82</v>
      </c>
      <c r="T102" t="s" s="28">
        <v>29</v>
      </c>
      <c r="U102" s="11"/>
      <c r="V102" s="11"/>
    </row>
    <row r="103" ht="74.65" customHeight="1">
      <c r="A103" t="s" s="27">
        <v>420</v>
      </c>
      <c r="B103" t="s" s="28">
        <f>IF(COUNTIF($A103,$A104)=0,1,"")</f>
      </c>
      <c r="C103" t="s" s="28">
        <v>430</v>
      </c>
      <c r="D103" t="s" s="28">
        <v>431</v>
      </c>
      <c r="E103" t="s" s="28">
        <v>14</v>
      </c>
      <c r="F103" t="s" s="28">
        <v>82</v>
      </c>
      <c r="G103" t="s" s="29">
        <v>25</v>
      </c>
      <c r="H103" s="11"/>
      <c r="I103" t="s" s="28">
        <v>35</v>
      </c>
      <c r="J103" t="s" s="28">
        <v>51</v>
      </c>
      <c r="K103" s="30"/>
      <c r="L103" s="30"/>
      <c r="M103" t="s" s="31">
        <v>84</v>
      </c>
      <c r="N103" t="s" s="28">
        <v>20</v>
      </c>
      <c r="O103" s="11"/>
      <c r="P103" t="s" s="28">
        <v>85</v>
      </c>
      <c r="Q103" s="16">
        <v>0.04166666666666666</v>
      </c>
      <c r="R103" s="13">
        <v>0</v>
      </c>
      <c r="S103" t="s" s="32">
        <v>82</v>
      </c>
      <c r="T103" t="s" s="28">
        <v>29</v>
      </c>
      <c r="U103" s="11"/>
      <c r="V103" s="11"/>
    </row>
    <row r="104" ht="63.65" customHeight="1">
      <c r="A104" t="s" s="27">
        <v>420</v>
      </c>
      <c r="B104" t="s" s="28">
        <f>IF(COUNTIF($A104,$A105)=0,1,"")</f>
      </c>
      <c r="C104" t="s" s="28">
        <v>432</v>
      </c>
      <c r="D104" t="s" s="28">
        <v>433</v>
      </c>
      <c r="E104" t="s" s="28">
        <v>14</v>
      </c>
      <c r="F104" t="s" s="28">
        <v>82</v>
      </c>
      <c r="G104" t="s" s="29">
        <v>25</v>
      </c>
      <c r="H104" s="11"/>
      <c r="I104" t="s" s="28">
        <v>36</v>
      </c>
      <c r="J104" t="s" s="28">
        <v>42</v>
      </c>
      <c r="K104" s="30"/>
      <c r="L104" s="30"/>
      <c r="M104" t="s" s="31">
        <v>84</v>
      </c>
      <c r="N104" t="s" s="28">
        <v>20</v>
      </c>
      <c r="O104" s="11"/>
      <c r="P104" t="s" s="28">
        <v>85</v>
      </c>
      <c r="Q104" s="16">
        <v>0.08333333333333333</v>
      </c>
      <c r="R104" s="13">
        <v>10</v>
      </c>
      <c r="S104" s="33">
        <v>5</v>
      </c>
      <c r="T104" t="s" s="28">
        <v>29</v>
      </c>
      <c r="U104" s="11"/>
      <c r="V104" s="11"/>
    </row>
    <row r="105" ht="85.65" customHeight="1">
      <c r="A105" t="s" s="27">
        <v>420</v>
      </c>
      <c r="B105" s="10">
        <f>IF(COUNTIF($A105,$A106)=0,1,"")</f>
        <v>1</v>
      </c>
      <c r="C105" t="s" s="28">
        <v>434</v>
      </c>
      <c r="D105" t="s" s="28">
        <v>435</v>
      </c>
      <c r="E105" t="s" s="28">
        <v>14</v>
      </c>
      <c r="F105" t="s" s="28">
        <v>82</v>
      </c>
      <c r="G105" t="s" s="29">
        <v>25</v>
      </c>
      <c r="H105" s="11"/>
      <c r="I105" t="s" s="28">
        <v>38</v>
      </c>
      <c r="J105" t="s" s="28">
        <v>56</v>
      </c>
      <c r="K105" s="30"/>
      <c r="L105" s="30"/>
      <c r="M105" t="s" s="31">
        <v>84</v>
      </c>
      <c r="N105" t="s" s="28">
        <v>20</v>
      </c>
      <c r="O105" s="11"/>
      <c r="P105" t="s" s="28">
        <v>85</v>
      </c>
      <c r="Q105" s="16">
        <v>0.08333333333333333</v>
      </c>
      <c r="R105" s="13">
        <v>10</v>
      </c>
      <c r="S105" s="33">
        <v>5</v>
      </c>
      <c r="T105" t="s" s="28">
        <v>30</v>
      </c>
      <c r="U105" t="s" s="36">
        <v>436</v>
      </c>
      <c r="V105" s="11"/>
    </row>
    <row r="106" ht="107.65" customHeight="1">
      <c r="A106" t="s" s="27">
        <v>437</v>
      </c>
      <c r="B106" t="s" s="28">
        <f>IF(COUNTIF($A106,$A107)=0,1,"")</f>
      </c>
      <c r="C106" t="s" s="28">
        <v>438</v>
      </c>
      <c r="D106" t="s" s="28">
        <v>439</v>
      </c>
      <c r="E106" t="s" s="28">
        <v>14</v>
      </c>
      <c r="F106" t="s" s="28">
        <v>82</v>
      </c>
      <c r="G106" t="s" s="29">
        <v>25</v>
      </c>
      <c r="H106" t="s" s="28">
        <v>440</v>
      </c>
      <c r="I106" t="s" s="28">
        <v>35</v>
      </c>
      <c r="J106" t="s" s="28">
        <v>46</v>
      </c>
      <c r="K106" s="30"/>
      <c r="L106" s="30"/>
      <c r="M106" t="s" s="31">
        <v>84</v>
      </c>
      <c r="N106" t="s" s="28">
        <v>20</v>
      </c>
      <c r="O106" t="s" s="28">
        <v>20</v>
      </c>
      <c r="P106" t="s" s="28">
        <v>85</v>
      </c>
      <c r="Q106" s="16">
        <v>0.03125</v>
      </c>
      <c r="R106" s="13">
        <v>20</v>
      </c>
      <c r="S106" s="33">
        <v>26.6666666666667</v>
      </c>
      <c r="T106" t="s" s="28">
        <v>29</v>
      </c>
      <c r="U106" t="s" s="28">
        <v>441</v>
      </c>
      <c r="V106" s="11"/>
    </row>
    <row r="107" ht="129.65" customHeight="1">
      <c r="A107" t="s" s="27">
        <v>437</v>
      </c>
      <c r="B107" t="s" s="28">
        <f>IF(COUNTIF($A107,$A108)=0,1,"")</f>
      </c>
      <c r="C107" t="s" s="28">
        <v>442</v>
      </c>
      <c r="D107" t="s" s="28">
        <v>443</v>
      </c>
      <c r="E107" t="s" s="28">
        <v>14</v>
      </c>
      <c r="F107" t="s" s="28">
        <v>82</v>
      </c>
      <c r="G107" t="s" s="29">
        <v>25</v>
      </c>
      <c r="H107" t="s" s="28">
        <v>444</v>
      </c>
      <c r="I107" t="s" s="28">
        <v>35</v>
      </c>
      <c r="J107" t="s" s="28">
        <v>55</v>
      </c>
      <c r="K107" s="30"/>
      <c r="L107" s="30"/>
      <c r="M107" t="s" s="31">
        <v>84</v>
      </c>
      <c r="N107" t="s" s="28">
        <v>20</v>
      </c>
      <c r="O107" t="s" s="28">
        <v>20</v>
      </c>
      <c r="P107" t="s" s="28">
        <v>85</v>
      </c>
      <c r="Q107" s="16">
        <v>0.03125</v>
      </c>
      <c r="R107" s="13">
        <v>20</v>
      </c>
      <c r="S107" s="33">
        <v>26.6666666666667</v>
      </c>
      <c r="T107" t="s" s="28">
        <v>29</v>
      </c>
      <c r="U107" t="s" s="28">
        <v>441</v>
      </c>
      <c r="V107" s="11"/>
    </row>
    <row r="108" ht="96.65" customHeight="1">
      <c r="A108" t="s" s="27">
        <v>437</v>
      </c>
      <c r="B108" t="s" s="28">
        <f>IF(COUNTIF($A108,$A109)=0,1,"")</f>
      </c>
      <c r="C108" t="s" s="28">
        <v>445</v>
      </c>
      <c r="D108" t="s" s="28">
        <v>446</v>
      </c>
      <c r="E108" t="s" s="28">
        <v>14</v>
      </c>
      <c r="F108" t="s" s="28">
        <v>82</v>
      </c>
      <c r="G108" t="s" s="29">
        <v>25</v>
      </c>
      <c r="H108" t="s" s="28">
        <v>447</v>
      </c>
      <c r="I108" t="s" s="28">
        <v>37</v>
      </c>
      <c r="J108" t="s" s="28">
        <v>48</v>
      </c>
      <c r="K108" s="30"/>
      <c r="L108" s="30"/>
      <c r="M108" t="s" s="31">
        <v>84</v>
      </c>
      <c r="N108" t="s" s="28">
        <v>20</v>
      </c>
      <c r="O108" t="s" s="28">
        <v>20</v>
      </c>
      <c r="P108" t="s" s="28">
        <v>85</v>
      </c>
      <c r="Q108" s="16">
        <v>0.03125</v>
      </c>
      <c r="R108" s="13">
        <v>20</v>
      </c>
      <c r="S108" s="33">
        <v>26.6666666666667</v>
      </c>
      <c r="T108" t="s" s="28">
        <v>29</v>
      </c>
      <c r="U108" t="s" s="28">
        <v>441</v>
      </c>
      <c r="V108" s="11"/>
    </row>
    <row r="109" ht="74.65" customHeight="1">
      <c r="A109" t="s" s="27">
        <v>437</v>
      </c>
      <c r="B109" t="s" s="28">
        <f>IF(COUNTIF($A109,$A110)=0,1,"")</f>
      </c>
      <c r="C109" t="s" s="28">
        <v>11</v>
      </c>
      <c r="D109" t="s" s="28">
        <v>448</v>
      </c>
      <c r="E109" t="s" s="28">
        <v>14</v>
      </c>
      <c r="F109" t="s" s="28">
        <v>82</v>
      </c>
      <c r="G109" t="s" s="29">
        <v>25</v>
      </c>
      <c r="H109" t="s" s="28">
        <v>449</v>
      </c>
      <c r="I109" t="s" s="28">
        <v>35</v>
      </c>
      <c r="J109" t="s" s="28">
        <v>11</v>
      </c>
      <c r="K109" s="30"/>
      <c r="L109" s="30"/>
      <c r="M109" t="s" s="31">
        <v>84</v>
      </c>
      <c r="N109" t="s" s="28">
        <v>20</v>
      </c>
      <c r="O109" t="s" s="28">
        <v>20</v>
      </c>
      <c r="P109" t="s" s="28">
        <v>85</v>
      </c>
      <c r="Q109" s="16">
        <v>0.03125</v>
      </c>
      <c r="R109" s="13">
        <v>20</v>
      </c>
      <c r="S109" s="33">
        <v>26.6666666666667</v>
      </c>
      <c r="T109" t="s" s="28">
        <v>29</v>
      </c>
      <c r="U109" t="s" s="28">
        <v>441</v>
      </c>
      <c r="V109" s="11"/>
    </row>
    <row r="110" ht="96.65" customHeight="1">
      <c r="A110" t="s" s="27">
        <v>437</v>
      </c>
      <c r="B110" s="10">
        <f>IF(COUNTIF($A110,$A111)=0,1,"")</f>
        <v>1</v>
      </c>
      <c r="C110" t="s" s="28">
        <v>450</v>
      </c>
      <c r="D110" t="s" s="28">
        <v>451</v>
      </c>
      <c r="E110" t="s" s="28">
        <v>14</v>
      </c>
      <c r="F110" t="s" s="28">
        <v>82</v>
      </c>
      <c r="G110" t="s" s="29">
        <v>25</v>
      </c>
      <c r="H110" t="s" s="28">
        <v>452</v>
      </c>
      <c r="I110" t="s" s="28">
        <v>36</v>
      </c>
      <c r="J110" t="s" s="28">
        <v>47</v>
      </c>
      <c r="K110" s="30"/>
      <c r="L110" s="30"/>
      <c r="M110" t="s" s="31">
        <v>84</v>
      </c>
      <c r="N110" t="s" s="28">
        <v>20</v>
      </c>
      <c r="O110" t="s" s="28">
        <v>20</v>
      </c>
      <c r="P110" t="s" s="28">
        <v>85</v>
      </c>
      <c r="Q110" s="16">
        <v>0.03125</v>
      </c>
      <c r="R110" s="13">
        <v>20</v>
      </c>
      <c r="S110" s="33">
        <v>26.6666666666667</v>
      </c>
      <c r="T110" t="s" s="28">
        <v>29</v>
      </c>
      <c r="U110" t="s" s="28">
        <v>441</v>
      </c>
      <c r="V110" s="11"/>
    </row>
    <row r="111" ht="63.65" customHeight="1">
      <c r="A111" t="s" s="27">
        <v>453</v>
      </c>
      <c r="B111" t="s" s="28">
        <f>IF(COUNTIF($A111,$A112)=0,1,"")</f>
      </c>
      <c r="C111" t="s" s="28">
        <v>454</v>
      </c>
      <c r="D111" t="s" s="28">
        <v>455</v>
      </c>
      <c r="E111" t="s" s="28">
        <v>14</v>
      </c>
      <c r="F111" t="s" s="28">
        <v>82</v>
      </c>
      <c r="G111" t="s" s="29">
        <v>25</v>
      </c>
      <c r="H111" t="s" s="28">
        <v>456</v>
      </c>
      <c r="I111" t="s" s="28">
        <v>36</v>
      </c>
      <c r="J111" t="s" s="28">
        <v>47</v>
      </c>
      <c r="K111" s="30"/>
      <c r="L111" s="30"/>
      <c r="M111" t="s" s="31">
        <v>84</v>
      </c>
      <c r="N111" t="s" s="28">
        <v>20</v>
      </c>
      <c r="O111" t="s" s="28">
        <v>20</v>
      </c>
      <c r="P111" t="s" s="28">
        <v>85</v>
      </c>
      <c r="Q111" s="16">
        <v>0.125</v>
      </c>
      <c r="R111" s="13">
        <v>60</v>
      </c>
      <c r="S111" s="33">
        <v>20</v>
      </c>
      <c r="T111" t="s" s="28">
        <v>29</v>
      </c>
      <c r="U111" t="s" s="28">
        <v>457</v>
      </c>
      <c r="V111" s="11"/>
    </row>
    <row r="112" ht="218.65" customHeight="1">
      <c r="A112" t="s" s="27">
        <v>453</v>
      </c>
      <c r="B112" t="s" s="28">
        <f>IF(COUNTIF($A112,$A113)=0,1,"")</f>
      </c>
      <c r="C112" t="s" s="28">
        <v>458</v>
      </c>
      <c r="D112" t="s" s="28">
        <v>459</v>
      </c>
      <c r="E112" t="s" s="28">
        <v>14</v>
      </c>
      <c r="F112" t="s" s="28">
        <v>82</v>
      </c>
      <c r="G112" t="s" s="29">
        <v>25</v>
      </c>
      <c r="H112" t="s" s="28">
        <v>460</v>
      </c>
      <c r="I112" t="s" s="28">
        <v>37</v>
      </c>
      <c r="J112" t="s" s="28">
        <v>46</v>
      </c>
      <c r="K112" t="s" s="31">
        <v>84</v>
      </c>
      <c r="L112" s="30"/>
      <c r="M112" t="s" s="31">
        <v>84</v>
      </c>
      <c r="N112" t="s" s="28">
        <v>20</v>
      </c>
      <c r="O112" t="s" s="28">
        <v>461</v>
      </c>
      <c r="P112" t="s" s="28">
        <v>85</v>
      </c>
      <c r="Q112" s="16">
        <v>0.125</v>
      </c>
      <c r="R112" s="13">
        <v>60</v>
      </c>
      <c r="S112" s="33">
        <v>20</v>
      </c>
      <c r="T112" t="s" s="28">
        <v>29</v>
      </c>
      <c r="U112" t="s" s="28">
        <v>462</v>
      </c>
      <c r="V112" s="11"/>
    </row>
    <row r="113" ht="52.65" customHeight="1">
      <c r="A113" t="s" s="27">
        <v>453</v>
      </c>
      <c r="B113" t="s" s="28">
        <f>IF(COUNTIF($A113,$A114)=0,1,"")</f>
      </c>
      <c r="C113" t="s" s="28">
        <v>463</v>
      </c>
      <c r="D113" t="s" s="28">
        <v>464</v>
      </c>
      <c r="E113" t="s" s="28">
        <v>14</v>
      </c>
      <c r="F113" t="s" s="28">
        <v>82</v>
      </c>
      <c r="G113" t="s" s="29">
        <v>25</v>
      </c>
      <c r="H113" s="11"/>
      <c r="I113" t="s" s="28">
        <v>38</v>
      </c>
      <c r="J113" t="s" s="28">
        <v>56</v>
      </c>
      <c r="K113" s="30"/>
      <c r="L113" s="30"/>
      <c r="M113" t="s" s="31">
        <v>84</v>
      </c>
      <c r="N113" t="s" s="28">
        <v>20</v>
      </c>
      <c r="O113" s="11"/>
      <c r="P113" t="s" s="28">
        <v>85</v>
      </c>
      <c r="Q113" s="16">
        <v>0.125</v>
      </c>
      <c r="R113" s="13">
        <v>60</v>
      </c>
      <c r="S113" s="33">
        <v>20</v>
      </c>
      <c r="T113" t="s" s="28">
        <v>29</v>
      </c>
      <c r="U113" s="11"/>
      <c r="V113" s="11"/>
    </row>
    <row r="114" ht="52.65" customHeight="1">
      <c r="A114" t="s" s="27">
        <v>453</v>
      </c>
      <c r="B114" t="s" s="28">
        <f>IF(COUNTIF($A114,$A115)=0,1,"")</f>
      </c>
      <c r="C114" t="s" s="28">
        <v>465</v>
      </c>
      <c r="D114" t="s" s="28">
        <v>466</v>
      </c>
      <c r="E114" t="s" s="28">
        <v>14</v>
      </c>
      <c r="F114" t="s" s="28">
        <v>82</v>
      </c>
      <c r="G114" t="s" s="29">
        <v>25</v>
      </c>
      <c r="H114" s="11"/>
      <c r="I114" t="s" s="28">
        <v>37</v>
      </c>
      <c r="J114" t="s" s="28">
        <v>49</v>
      </c>
      <c r="K114" s="30"/>
      <c r="L114" s="30"/>
      <c r="M114" t="s" s="31">
        <v>84</v>
      </c>
      <c r="N114" t="s" s="28">
        <v>20</v>
      </c>
      <c r="O114" s="11"/>
      <c r="P114" t="s" s="28">
        <v>85</v>
      </c>
      <c r="Q114" s="16">
        <v>0.1041666666666667</v>
      </c>
      <c r="R114" s="13">
        <v>60</v>
      </c>
      <c r="S114" s="33">
        <v>24</v>
      </c>
      <c r="T114" t="s" s="28">
        <v>29</v>
      </c>
      <c r="U114" s="11"/>
      <c r="V114" s="11"/>
    </row>
    <row r="115" ht="52.65" customHeight="1">
      <c r="A115" t="s" s="27">
        <v>453</v>
      </c>
      <c r="B115" t="s" s="28">
        <f>IF(COUNTIF($A115,$A116)=0,1,"")</f>
      </c>
      <c r="C115" t="s" s="28">
        <v>48</v>
      </c>
      <c r="D115" t="s" s="28">
        <v>467</v>
      </c>
      <c r="E115" t="s" s="28">
        <v>14</v>
      </c>
      <c r="F115" t="s" s="28">
        <v>82</v>
      </c>
      <c r="G115" t="s" s="29">
        <v>25</v>
      </c>
      <c r="H115" s="11"/>
      <c r="I115" t="s" s="28">
        <v>37</v>
      </c>
      <c r="J115" t="s" s="28">
        <v>48</v>
      </c>
      <c r="K115" s="30"/>
      <c r="L115" s="30"/>
      <c r="M115" t="s" s="31">
        <v>84</v>
      </c>
      <c r="N115" t="s" s="28">
        <v>20</v>
      </c>
      <c r="O115" s="11"/>
      <c r="P115" t="s" s="28">
        <v>85</v>
      </c>
      <c r="Q115" s="16">
        <v>0.125</v>
      </c>
      <c r="R115" s="13">
        <v>60</v>
      </c>
      <c r="S115" s="33">
        <v>20</v>
      </c>
      <c r="T115" t="s" s="28">
        <v>29</v>
      </c>
      <c r="U115" s="11"/>
      <c r="V115" s="11"/>
    </row>
    <row r="116" ht="52.65" customHeight="1">
      <c r="A116" t="s" s="27">
        <v>453</v>
      </c>
      <c r="B116" t="s" s="28">
        <f>IF(COUNTIF($A116,$A117)=0,1,"")</f>
      </c>
      <c r="C116" t="s" s="28">
        <v>468</v>
      </c>
      <c r="D116" t="s" s="28">
        <v>469</v>
      </c>
      <c r="E116" t="s" s="28">
        <v>14</v>
      </c>
      <c r="F116" t="s" s="28">
        <v>82</v>
      </c>
      <c r="G116" t="s" s="29">
        <v>25</v>
      </c>
      <c r="H116" s="11"/>
      <c r="I116" t="s" s="28">
        <v>35</v>
      </c>
      <c r="J116" t="s" s="28">
        <v>11</v>
      </c>
      <c r="K116" s="30"/>
      <c r="L116" s="30"/>
      <c r="M116" t="s" s="31">
        <v>84</v>
      </c>
      <c r="N116" t="s" s="28">
        <v>20</v>
      </c>
      <c r="O116" s="11"/>
      <c r="P116" t="s" s="28">
        <v>85</v>
      </c>
      <c r="Q116" s="16">
        <v>0.125</v>
      </c>
      <c r="R116" s="13">
        <v>60</v>
      </c>
      <c r="S116" s="33">
        <v>20</v>
      </c>
      <c r="T116" t="s" s="28">
        <v>29</v>
      </c>
      <c r="U116" s="11"/>
      <c r="V116" s="11"/>
    </row>
    <row r="117" ht="63.65" customHeight="1">
      <c r="A117" t="s" s="27">
        <v>453</v>
      </c>
      <c r="B117" t="s" s="28">
        <f>IF(COUNTIF($A117,$A118)=0,1,"")</f>
      </c>
      <c r="C117" t="s" s="28">
        <v>470</v>
      </c>
      <c r="D117" t="s" s="28">
        <v>471</v>
      </c>
      <c r="E117" t="s" s="28">
        <v>14</v>
      </c>
      <c r="F117" t="s" s="28">
        <v>82</v>
      </c>
      <c r="G117" t="s" s="29">
        <v>25</v>
      </c>
      <c r="H117" s="11"/>
      <c r="I117" t="s" s="28">
        <v>37</v>
      </c>
      <c r="J117" t="s" s="28">
        <v>49</v>
      </c>
      <c r="K117" s="30"/>
      <c r="L117" s="30"/>
      <c r="M117" t="s" s="31">
        <v>84</v>
      </c>
      <c r="N117" t="s" s="28">
        <v>20</v>
      </c>
      <c r="O117" s="11"/>
      <c r="P117" t="s" s="28">
        <v>85</v>
      </c>
      <c r="Q117" s="16">
        <v>0.125</v>
      </c>
      <c r="R117" s="13">
        <v>60</v>
      </c>
      <c r="S117" s="33">
        <v>20</v>
      </c>
      <c r="T117" t="s" s="28">
        <v>29</v>
      </c>
      <c r="U117" s="11"/>
      <c r="V117" s="11"/>
    </row>
    <row r="118" ht="52.65" customHeight="1">
      <c r="A118" t="s" s="27">
        <v>453</v>
      </c>
      <c r="B118" t="s" s="28">
        <f>IF(COUNTIF($A118,$A119)=0,1,"")</f>
      </c>
      <c r="C118" t="s" s="28">
        <v>472</v>
      </c>
      <c r="D118" t="s" s="28">
        <v>473</v>
      </c>
      <c r="E118" t="s" s="28">
        <v>14</v>
      </c>
      <c r="F118" t="s" s="28">
        <v>82</v>
      </c>
      <c r="G118" t="s" s="29">
        <v>25</v>
      </c>
      <c r="H118" s="11"/>
      <c r="I118" t="s" s="28">
        <v>37</v>
      </c>
      <c r="J118" t="s" s="28">
        <v>48</v>
      </c>
      <c r="K118" s="30"/>
      <c r="L118" s="30"/>
      <c r="M118" t="s" s="31">
        <v>84</v>
      </c>
      <c r="N118" t="s" s="28">
        <v>20</v>
      </c>
      <c r="O118" s="11"/>
      <c r="P118" t="s" s="28">
        <v>85</v>
      </c>
      <c r="Q118" s="16">
        <v>0.125</v>
      </c>
      <c r="R118" s="13">
        <v>60</v>
      </c>
      <c r="S118" s="33">
        <v>20</v>
      </c>
      <c r="T118" t="s" s="28">
        <v>29</v>
      </c>
      <c r="U118" s="11"/>
      <c r="V118" s="11"/>
    </row>
    <row r="119" ht="52.65" customHeight="1">
      <c r="A119" t="s" s="27">
        <v>453</v>
      </c>
      <c r="B119" t="s" s="28">
        <f>IF(COUNTIF($A119,$A120)=0,1,"")</f>
      </c>
      <c r="C119" t="s" s="28">
        <v>474</v>
      </c>
      <c r="D119" t="s" s="28">
        <v>475</v>
      </c>
      <c r="E119" t="s" s="28">
        <v>14</v>
      </c>
      <c r="F119" t="s" s="28">
        <v>82</v>
      </c>
      <c r="G119" t="s" s="29">
        <v>25</v>
      </c>
      <c r="H119" s="11"/>
      <c r="I119" t="s" s="28">
        <v>38</v>
      </c>
      <c r="J119" t="s" s="28">
        <v>56</v>
      </c>
      <c r="K119" s="30"/>
      <c r="L119" s="30"/>
      <c r="M119" t="s" s="31">
        <v>84</v>
      </c>
      <c r="N119" t="s" s="28">
        <v>20</v>
      </c>
      <c r="O119" s="11"/>
      <c r="P119" t="s" s="28">
        <v>85</v>
      </c>
      <c r="Q119" s="16">
        <v>0.125</v>
      </c>
      <c r="R119" s="13">
        <v>60</v>
      </c>
      <c r="S119" s="33">
        <v>20</v>
      </c>
      <c r="T119" t="s" s="28">
        <v>29</v>
      </c>
      <c r="U119" s="11"/>
      <c r="V119" s="11"/>
    </row>
    <row r="120" ht="52.65" customHeight="1">
      <c r="A120" t="s" s="27">
        <v>453</v>
      </c>
      <c r="B120" t="s" s="28">
        <f>IF(COUNTIF($A120,$A121)=0,1,"")</f>
      </c>
      <c r="C120" t="s" s="28">
        <v>476</v>
      </c>
      <c r="D120" t="s" s="28">
        <v>477</v>
      </c>
      <c r="E120" t="s" s="28">
        <v>14</v>
      </c>
      <c r="F120" t="s" s="28">
        <v>82</v>
      </c>
      <c r="G120" t="s" s="29">
        <v>25</v>
      </c>
      <c r="H120" s="11"/>
      <c r="I120" t="s" s="28">
        <v>38</v>
      </c>
      <c r="J120" t="s" s="28">
        <v>56</v>
      </c>
      <c r="K120" s="30"/>
      <c r="L120" s="30"/>
      <c r="M120" t="s" s="31">
        <v>84</v>
      </c>
      <c r="N120" t="s" s="28">
        <v>20</v>
      </c>
      <c r="O120" s="11"/>
      <c r="P120" t="s" s="28">
        <v>85</v>
      </c>
      <c r="Q120" s="16">
        <v>0.125</v>
      </c>
      <c r="R120" s="13">
        <v>60</v>
      </c>
      <c r="S120" s="33">
        <v>20</v>
      </c>
      <c r="T120" t="s" s="28">
        <v>29</v>
      </c>
      <c r="U120" s="11"/>
      <c r="V120" s="11"/>
    </row>
    <row r="121" ht="52.65" customHeight="1">
      <c r="A121" t="s" s="27">
        <v>453</v>
      </c>
      <c r="B121" s="10">
        <f>IF(COUNTIF($A121,$A122)=0,1,"")</f>
        <v>1</v>
      </c>
      <c r="C121" t="s" s="28">
        <v>478</v>
      </c>
      <c r="D121" t="s" s="28">
        <v>479</v>
      </c>
      <c r="E121" t="s" s="28">
        <v>14</v>
      </c>
      <c r="F121" t="s" s="28">
        <v>82</v>
      </c>
      <c r="G121" t="s" s="29">
        <v>25</v>
      </c>
      <c r="H121" s="11"/>
      <c r="I121" t="s" s="28">
        <v>36</v>
      </c>
      <c r="J121" t="s" s="28">
        <v>51</v>
      </c>
      <c r="K121" s="30"/>
      <c r="L121" s="30"/>
      <c r="M121" t="s" s="31">
        <v>84</v>
      </c>
      <c r="N121" t="s" s="28">
        <v>20</v>
      </c>
      <c r="O121" s="11"/>
      <c r="P121" t="s" s="28">
        <v>85</v>
      </c>
      <c r="Q121" s="16">
        <v>0.125</v>
      </c>
      <c r="R121" s="13">
        <v>60</v>
      </c>
      <c r="S121" s="33">
        <v>20</v>
      </c>
      <c r="T121" t="s" s="28">
        <v>29</v>
      </c>
      <c r="U121" s="11"/>
      <c r="V121" s="11"/>
    </row>
    <row r="122" ht="74.65" customHeight="1">
      <c r="A122" t="s" s="27">
        <v>480</v>
      </c>
      <c r="B122" t="s" s="28">
        <f>IF(COUNTIF($A122,$A123)=0,1,"")</f>
      </c>
      <c r="C122" t="s" s="28">
        <v>481</v>
      </c>
      <c r="D122" t="s" s="28">
        <v>482</v>
      </c>
      <c r="E122" t="s" s="28">
        <v>15</v>
      </c>
      <c r="F122" t="s" s="28">
        <v>82</v>
      </c>
      <c r="G122" t="s" s="29">
        <v>25</v>
      </c>
      <c r="H122" t="s" s="28">
        <v>483</v>
      </c>
      <c r="I122" t="s" s="28">
        <v>37</v>
      </c>
      <c r="J122" t="s" s="28">
        <v>227</v>
      </c>
      <c r="K122" s="30"/>
      <c r="L122" s="30"/>
      <c r="M122" s="30"/>
      <c r="N122" t="s" s="28">
        <v>20</v>
      </c>
      <c r="O122" t="s" s="28">
        <v>20</v>
      </c>
      <c r="P122" t="s" s="28">
        <v>85</v>
      </c>
      <c r="Q122" s="16">
        <v>0.04166666666666666</v>
      </c>
      <c r="R122" s="13">
        <v>5.98</v>
      </c>
      <c r="S122" s="33">
        <v>5.98</v>
      </c>
      <c r="T122" t="s" s="28">
        <v>29</v>
      </c>
      <c r="U122" t="s" s="28">
        <v>20</v>
      </c>
      <c r="V122" s="11"/>
    </row>
    <row r="123" ht="107.65" customHeight="1">
      <c r="A123" t="s" s="27">
        <v>480</v>
      </c>
      <c r="B123" t="s" s="28">
        <f>IF(COUNTIF($A123,$A124)=0,1,"")</f>
      </c>
      <c r="C123" t="s" s="28">
        <v>484</v>
      </c>
      <c r="D123" t="s" s="28">
        <v>485</v>
      </c>
      <c r="E123" t="s" s="28">
        <v>15</v>
      </c>
      <c r="F123" t="s" s="28">
        <v>82</v>
      </c>
      <c r="G123" t="s" s="29">
        <v>25</v>
      </c>
      <c r="H123" s="34"/>
      <c r="I123" t="s" s="28">
        <v>36</v>
      </c>
      <c r="J123" t="s" s="28">
        <v>47</v>
      </c>
      <c r="K123" s="30"/>
      <c r="L123" s="30"/>
      <c r="M123" s="30"/>
      <c r="N123" t="s" s="28">
        <v>20</v>
      </c>
      <c r="O123" t="s" s="28">
        <v>20</v>
      </c>
      <c r="P123" t="s" s="28">
        <v>85</v>
      </c>
      <c r="Q123" s="16">
        <v>0.04166666666666666</v>
      </c>
      <c r="R123" s="13">
        <v>6.13</v>
      </c>
      <c r="S123" s="33">
        <v>6.13</v>
      </c>
      <c r="T123" t="s" s="28">
        <v>29</v>
      </c>
      <c r="U123" s="11"/>
      <c r="V123" s="11"/>
    </row>
    <row r="124" ht="129.65" customHeight="1">
      <c r="A124" t="s" s="27">
        <v>480</v>
      </c>
      <c r="B124" t="s" s="28">
        <f>IF(COUNTIF($A124,$A125)=0,1,"")</f>
      </c>
      <c r="C124" t="s" s="28">
        <v>486</v>
      </c>
      <c r="D124" t="s" s="28">
        <v>487</v>
      </c>
      <c r="E124" t="s" s="28">
        <v>15</v>
      </c>
      <c r="F124" t="s" s="28">
        <v>82</v>
      </c>
      <c r="G124" t="s" s="29">
        <v>25</v>
      </c>
      <c r="H124" s="34"/>
      <c r="I124" t="s" s="28">
        <v>36</v>
      </c>
      <c r="J124" t="s" s="28">
        <v>51</v>
      </c>
      <c r="K124" s="30"/>
      <c r="L124" s="30"/>
      <c r="M124" s="30"/>
      <c r="N124" t="s" s="28">
        <v>20</v>
      </c>
      <c r="O124" t="s" s="28">
        <v>20</v>
      </c>
      <c r="P124" t="s" s="28">
        <v>85</v>
      </c>
      <c r="Q124" s="16">
        <v>0.04166666666666666</v>
      </c>
      <c r="R124" s="13">
        <v>6.13</v>
      </c>
      <c r="S124" s="33">
        <v>6.13</v>
      </c>
      <c r="T124" t="s" s="28">
        <v>29</v>
      </c>
      <c r="U124" s="11"/>
      <c r="V124" s="11"/>
    </row>
    <row r="125" ht="74.65" customHeight="1">
      <c r="A125" t="s" s="27">
        <v>480</v>
      </c>
      <c r="B125" t="s" s="28">
        <f>IF(COUNTIF($A125,$A126)=0,1,"")</f>
      </c>
      <c r="C125" t="s" s="28">
        <v>488</v>
      </c>
      <c r="D125" t="s" s="28">
        <v>489</v>
      </c>
      <c r="E125" t="s" s="28">
        <v>15</v>
      </c>
      <c r="F125" t="s" s="28">
        <v>82</v>
      </c>
      <c r="G125" t="s" s="29">
        <v>25</v>
      </c>
      <c r="H125" s="34"/>
      <c r="I125" t="s" s="28">
        <v>36</v>
      </c>
      <c r="J125" t="s" s="28">
        <v>51</v>
      </c>
      <c r="K125" s="30"/>
      <c r="L125" s="30"/>
      <c r="M125" s="30"/>
      <c r="N125" t="s" s="28">
        <v>20</v>
      </c>
      <c r="O125" t="s" s="28">
        <v>20</v>
      </c>
      <c r="P125" t="s" s="28">
        <v>85</v>
      </c>
      <c r="Q125" s="16">
        <v>0.04166666666666666</v>
      </c>
      <c r="R125" s="13">
        <v>6.13</v>
      </c>
      <c r="S125" s="33">
        <v>6.13</v>
      </c>
      <c r="T125" t="s" s="28">
        <v>29</v>
      </c>
      <c r="U125" s="11"/>
      <c r="V125" s="11"/>
    </row>
    <row r="126" ht="74.65" customHeight="1">
      <c r="A126" t="s" s="27">
        <v>480</v>
      </c>
      <c r="B126" t="s" s="28">
        <f>IF(COUNTIF($A126,$A127)=0,1,"")</f>
      </c>
      <c r="C126" t="s" s="28">
        <v>490</v>
      </c>
      <c r="D126" t="s" s="28">
        <v>491</v>
      </c>
      <c r="E126" t="s" s="28">
        <v>15</v>
      </c>
      <c r="F126" t="s" s="28">
        <v>82</v>
      </c>
      <c r="G126" t="s" s="29">
        <v>25</v>
      </c>
      <c r="H126" s="34"/>
      <c r="I126" t="s" s="28">
        <v>35</v>
      </c>
      <c r="J126" t="s" s="28">
        <v>43</v>
      </c>
      <c r="K126" s="30"/>
      <c r="L126" s="30"/>
      <c r="M126" s="30"/>
      <c r="N126" t="s" s="28">
        <v>20</v>
      </c>
      <c r="O126" t="s" s="28">
        <v>20</v>
      </c>
      <c r="P126" t="s" s="28">
        <v>85</v>
      </c>
      <c r="Q126" s="16">
        <v>0.04166666666666666</v>
      </c>
      <c r="R126" s="13">
        <v>6.13</v>
      </c>
      <c r="S126" s="33">
        <v>6.13</v>
      </c>
      <c r="T126" t="s" s="28">
        <v>29</v>
      </c>
      <c r="U126" s="11"/>
      <c r="V126" s="11"/>
    </row>
    <row r="127" ht="85.65" customHeight="1">
      <c r="A127" t="s" s="27">
        <v>480</v>
      </c>
      <c r="B127" s="10">
        <f>IF(COUNTIF($A127,$A128)=0,1,"")</f>
        <v>1</v>
      </c>
      <c r="C127" t="s" s="28">
        <v>218</v>
      </c>
      <c r="D127" t="s" s="28">
        <v>492</v>
      </c>
      <c r="E127" t="s" s="28">
        <v>15</v>
      </c>
      <c r="F127" t="s" s="28">
        <v>82</v>
      </c>
      <c r="G127" t="s" s="29">
        <v>25</v>
      </c>
      <c r="H127" s="34"/>
      <c r="I127" t="s" s="28">
        <v>35</v>
      </c>
      <c r="J127" t="s" s="28">
        <v>42</v>
      </c>
      <c r="K127" s="30"/>
      <c r="L127" s="30"/>
      <c r="M127" s="30"/>
      <c r="N127" t="s" s="28">
        <v>20</v>
      </c>
      <c r="O127" t="s" s="28">
        <v>20</v>
      </c>
      <c r="P127" t="s" s="28">
        <v>85</v>
      </c>
      <c r="Q127" s="16">
        <v>0.04166666666666666</v>
      </c>
      <c r="R127" s="13">
        <v>6.13</v>
      </c>
      <c r="S127" s="33">
        <v>6.13</v>
      </c>
      <c r="T127" t="s" s="28">
        <v>29</v>
      </c>
      <c r="U127" s="11"/>
      <c r="V127" s="11"/>
    </row>
    <row r="128" ht="96.65" customHeight="1">
      <c r="A128" t="s" s="27">
        <v>493</v>
      </c>
      <c r="B128" s="10">
        <f>IF(COUNTIF($A128,$A129)=0,1,"")</f>
        <v>1</v>
      </c>
      <c r="C128" t="s" s="28">
        <v>494</v>
      </c>
      <c r="D128" t="s" s="28">
        <v>495</v>
      </c>
      <c r="E128" t="s" s="28">
        <v>14</v>
      </c>
      <c r="F128" t="s" s="28">
        <v>82</v>
      </c>
      <c r="G128" t="s" s="29">
        <v>25</v>
      </c>
      <c r="H128" t="s" s="28">
        <v>496</v>
      </c>
      <c r="I128" t="s" s="28">
        <v>38</v>
      </c>
      <c r="J128" t="s" s="28">
        <v>56</v>
      </c>
      <c r="K128" s="30"/>
      <c r="L128" s="30"/>
      <c r="M128" t="s" s="31">
        <v>84</v>
      </c>
      <c r="N128" t="s" s="28">
        <v>20</v>
      </c>
      <c r="O128" s="34"/>
      <c r="P128" t="s" s="28">
        <v>497</v>
      </c>
      <c r="Q128" t="s" s="28">
        <v>20</v>
      </c>
      <c r="R128" s="13">
        <v>0</v>
      </c>
      <c r="S128" t="s" s="32">
        <v>82</v>
      </c>
      <c r="T128" t="s" s="28">
        <v>165</v>
      </c>
      <c r="U128" t="s" s="28">
        <v>498</v>
      </c>
      <c r="V128" s="11"/>
    </row>
    <row r="129" ht="151.65" customHeight="1">
      <c r="A129" t="s" s="27">
        <v>499</v>
      </c>
      <c r="B129" t="s" s="28">
        <f>IF(COUNTIF($A129,$A130)=0,1,"")</f>
      </c>
      <c r="C129" t="s" s="28">
        <v>500</v>
      </c>
      <c r="D129" t="s" s="28">
        <v>501</v>
      </c>
      <c r="E129" t="s" s="28">
        <v>14</v>
      </c>
      <c r="F129" t="s" s="28">
        <v>82</v>
      </c>
      <c r="G129" t="s" s="29">
        <v>25</v>
      </c>
      <c r="H129" t="s" s="28">
        <v>502</v>
      </c>
      <c r="I129" t="s" s="28">
        <v>38</v>
      </c>
      <c r="J129" t="s" s="28">
        <v>56</v>
      </c>
      <c r="K129" s="30"/>
      <c r="L129" s="30"/>
      <c r="M129" t="s" s="31">
        <v>84</v>
      </c>
      <c r="N129" t="s" s="28">
        <v>20</v>
      </c>
      <c r="O129" t="s" s="28">
        <v>20</v>
      </c>
      <c r="P129" t="s" s="28">
        <v>85</v>
      </c>
      <c r="Q129" s="16">
        <v>0.08333333333333333</v>
      </c>
      <c r="R129" s="13">
        <v>0</v>
      </c>
      <c r="S129" t="s" s="32">
        <v>82</v>
      </c>
      <c r="T129" t="s" s="28">
        <v>29</v>
      </c>
      <c r="U129" t="s" s="28">
        <v>503</v>
      </c>
      <c r="V129" s="11"/>
    </row>
    <row r="130" ht="129.65" customHeight="1">
      <c r="A130" t="s" s="27">
        <v>499</v>
      </c>
      <c r="B130" t="s" s="28">
        <f>IF(COUNTIF($A130,$A131)=0,1,"")</f>
      </c>
      <c r="C130" t="s" s="28">
        <v>504</v>
      </c>
      <c r="D130" t="s" s="28">
        <v>505</v>
      </c>
      <c r="E130" t="s" s="28">
        <v>14</v>
      </c>
      <c r="F130" t="s" s="28">
        <v>82</v>
      </c>
      <c r="G130" t="s" s="29">
        <v>25</v>
      </c>
      <c r="H130" s="11"/>
      <c r="I130" t="s" s="28">
        <v>35</v>
      </c>
      <c r="J130" t="s" s="28">
        <v>42</v>
      </c>
      <c r="K130" s="30"/>
      <c r="L130" s="30"/>
      <c r="M130" t="s" s="31">
        <v>84</v>
      </c>
      <c r="N130" t="s" s="28">
        <v>20</v>
      </c>
      <c r="O130" t="s" s="28">
        <v>20</v>
      </c>
      <c r="P130" t="s" s="28">
        <v>85</v>
      </c>
      <c r="Q130" s="16">
        <v>0.08333333333333333</v>
      </c>
      <c r="R130" s="13">
        <v>0</v>
      </c>
      <c r="S130" t="s" s="32">
        <v>82</v>
      </c>
      <c r="T130" t="s" s="28">
        <v>29</v>
      </c>
      <c r="U130" t="s" s="28">
        <v>503</v>
      </c>
      <c r="V130" s="11"/>
    </row>
    <row r="131" ht="140.65" customHeight="1">
      <c r="A131" t="s" s="27">
        <v>499</v>
      </c>
      <c r="B131" t="s" s="28">
        <f>IF(COUNTIF($A131,$A132)=0,1,"")</f>
      </c>
      <c r="C131" t="s" s="28">
        <v>506</v>
      </c>
      <c r="D131" t="s" s="28">
        <v>507</v>
      </c>
      <c r="E131" t="s" s="28">
        <v>14</v>
      </c>
      <c r="F131" t="s" s="28">
        <v>82</v>
      </c>
      <c r="G131" t="s" s="29">
        <v>25</v>
      </c>
      <c r="H131" s="11"/>
      <c r="I131" t="s" s="28">
        <v>37</v>
      </c>
      <c r="J131" t="s" s="28">
        <v>55</v>
      </c>
      <c r="K131" s="30"/>
      <c r="L131" s="30"/>
      <c r="M131" t="s" s="31">
        <v>84</v>
      </c>
      <c r="N131" t="s" s="28">
        <v>20</v>
      </c>
      <c r="O131" t="s" s="28">
        <v>20</v>
      </c>
      <c r="P131" t="s" s="28">
        <v>85</v>
      </c>
      <c r="Q131" s="16">
        <v>0.08333333333333333</v>
      </c>
      <c r="R131" s="13">
        <v>0</v>
      </c>
      <c r="S131" t="s" s="32">
        <v>82</v>
      </c>
      <c r="T131" t="s" s="28">
        <v>29</v>
      </c>
      <c r="U131" t="s" s="28">
        <v>503</v>
      </c>
      <c r="V131" s="11"/>
    </row>
    <row r="132" ht="96.65" customHeight="1">
      <c r="A132" t="s" s="27">
        <v>499</v>
      </c>
      <c r="B132" s="10">
        <f>IF(COUNTIF($A132,$A133)=0,1,"")</f>
        <v>1</v>
      </c>
      <c r="C132" t="s" s="28">
        <v>508</v>
      </c>
      <c r="D132" t="s" s="28">
        <v>509</v>
      </c>
      <c r="E132" t="s" s="28">
        <v>14</v>
      </c>
      <c r="F132" t="s" s="28">
        <v>82</v>
      </c>
      <c r="G132" t="s" s="29">
        <v>25</v>
      </c>
      <c r="H132" s="11"/>
      <c r="I132" t="s" s="28">
        <v>35</v>
      </c>
      <c r="J132" t="s" s="28">
        <v>42</v>
      </c>
      <c r="K132" s="30"/>
      <c r="L132" s="30"/>
      <c r="M132" s="30"/>
      <c r="N132" t="s" s="28">
        <v>20</v>
      </c>
      <c r="O132" t="s" s="28">
        <v>20</v>
      </c>
      <c r="P132" t="s" s="28">
        <v>85</v>
      </c>
      <c r="Q132" s="16">
        <v>0.1041666666666667</v>
      </c>
      <c r="R132" s="13">
        <v>45</v>
      </c>
      <c r="S132" s="33">
        <v>18</v>
      </c>
      <c r="T132" t="s" s="28">
        <v>29</v>
      </c>
      <c r="U132" t="s" s="28">
        <v>510</v>
      </c>
      <c r="V132" s="11"/>
    </row>
    <row r="133" ht="96.65" customHeight="1">
      <c r="A133" t="s" s="27">
        <v>511</v>
      </c>
      <c r="B133" s="10">
        <f>IF(COUNTIF($A133,$A134)=0,1,"")</f>
        <v>1</v>
      </c>
      <c r="C133" t="s" s="28">
        <v>512</v>
      </c>
      <c r="D133" t="s" s="28">
        <v>513</v>
      </c>
      <c r="E133" t="s" s="28">
        <v>15</v>
      </c>
      <c r="F133" t="s" s="28">
        <v>514</v>
      </c>
      <c r="G133" t="s" s="29">
        <v>24</v>
      </c>
      <c r="H133" t="s" s="28">
        <v>515</v>
      </c>
      <c r="I133" t="s" s="28">
        <v>36</v>
      </c>
      <c r="J133" t="s" s="28">
        <v>47</v>
      </c>
      <c r="K133" s="30"/>
      <c r="L133" s="30"/>
      <c r="M133" s="30"/>
      <c r="N133" t="s" s="28">
        <v>20</v>
      </c>
      <c r="O133" t="s" s="28">
        <v>20</v>
      </c>
      <c r="P133" t="s" s="28">
        <v>516</v>
      </c>
      <c r="Q133" t="s" s="28">
        <v>82</v>
      </c>
      <c r="R133" s="13">
        <v>100</v>
      </c>
      <c r="S133" t="s" s="32">
        <v>82</v>
      </c>
      <c r="T133" t="s" s="28">
        <v>32</v>
      </c>
      <c r="U133" t="s" s="28">
        <v>517</v>
      </c>
      <c r="V133" s="11"/>
    </row>
    <row r="134" ht="140.65" customHeight="1">
      <c r="A134" t="s" s="27">
        <v>518</v>
      </c>
      <c r="B134" t="s" s="28">
        <f>IF(COUNTIF($A134,$A135)=0,1,"")</f>
      </c>
      <c r="C134" t="s" s="28">
        <v>519</v>
      </c>
      <c r="D134" t="s" s="28">
        <v>520</v>
      </c>
      <c r="E134" t="s" s="28">
        <v>15</v>
      </c>
      <c r="F134" t="s" s="28">
        <v>521</v>
      </c>
      <c r="G134" t="s" s="29">
        <v>24</v>
      </c>
      <c r="H134" t="s" s="28">
        <v>522</v>
      </c>
      <c r="I134" t="s" s="28">
        <v>39</v>
      </c>
      <c r="J134" t="s" s="28">
        <v>46</v>
      </c>
      <c r="K134" t="s" s="31">
        <v>84</v>
      </c>
      <c r="L134" s="30"/>
      <c r="M134" s="30"/>
      <c r="N134" t="s" s="28">
        <v>20</v>
      </c>
      <c r="O134" t="s" s="28">
        <v>523</v>
      </c>
      <c r="P134" t="s" s="28">
        <v>524</v>
      </c>
      <c r="Q134" s="16">
        <v>7.5</v>
      </c>
      <c r="R134" s="35">
        <v>4500</v>
      </c>
      <c r="S134" s="33">
        <v>25</v>
      </c>
      <c r="T134" t="s" s="28">
        <v>165</v>
      </c>
      <c r="U134" t="s" s="28">
        <v>525</v>
      </c>
      <c r="V134" s="11"/>
    </row>
    <row r="135" ht="74.65" customHeight="1">
      <c r="A135" t="s" s="27">
        <v>518</v>
      </c>
      <c r="B135" s="10">
        <f>IF(COUNTIF($A135,$A136)=0,1,"")</f>
        <v>1</v>
      </c>
      <c r="C135" t="s" s="28">
        <v>526</v>
      </c>
      <c r="D135" t="s" s="28">
        <v>520</v>
      </c>
      <c r="E135" t="s" s="28">
        <v>15</v>
      </c>
      <c r="F135" t="s" s="28">
        <v>521</v>
      </c>
      <c r="G135" t="s" s="29">
        <v>24</v>
      </c>
      <c r="H135" s="11"/>
      <c r="I135" t="s" s="28">
        <v>40</v>
      </c>
      <c r="J135" t="s" s="28">
        <v>40</v>
      </c>
      <c r="K135" s="30"/>
      <c r="L135" s="30"/>
      <c r="M135" s="30"/>
      <c r="N135" t="s" s="28">
        <v>20</v>
      </c>
      <c r="O135" s="11"/>
      <c r="P135" t="s" s="28">
        <v>524</v>
      </c>
      <c r="Q135" s="16">
        <v>7.5</v>
      </c>
      <c r="R135" s="35">
        <v>7000</v>
      </c>
      <c r="S135" s="33">
        <v>38.8888888888889</v>
      </c>
      <c r="T135" t="s" s="28">
        <v>165</v>
      </c>
      <c r="U135" s="11"/>
      <c r="V135" s="11"/>
    </row>
    <row r="136" ht="107.65" customHeight="1">
      <c r="A136" t="s" s="27">
        <v>527</v>
      </c>
      <c r="B136" s="10">
        <f>IF(COUNTIF($A136,$A137)=0,1,"")</f>
        <v>1</v>
      </c>
      <c r="C136" t="s" s="28">
        <v>528</v>
      </c>
      <c r="D136" t="s" s="28">
        <v>529</v>
      </c>
      <c r="E136" t="s" s="28">
        <v>15</v>
      </c>
      <c r="F136" t="s" s="28">
        <v>530</v>
      </c>
      <c r="G136" t="s" s="29">
        <v>24</v>
      </c>
      <c r="H136" t="s" s="28">
        <v>531</v>
      </c>
      <c r="I136" t="s" s="28">
        <v>35</v>
      </c>
      <c r="J136" t="s" s="28">
        <v>11</v>
      </c>
      <c r="K136" s="30"/>
      <c r="L136" s="30"/>
      <c r="M136" s="30"/>
      <c r="N136" t="s" s="28">
        <v>20</v>
      </c>
      <c r="O136" t="s" s="28">
        <v>20</v>
      </c>
      <c r="P136" t="s" s="28">
        <v>532</v>
      </c>
      <c r="Q136" t="s" s="28">
        <v>533</v>
      </c>
      <c r="R136" t="s" s="28">
        <v>20</v>
      </c>
      <c r="S136" t="s" s="32">
        <v>82</v>
      </c>
      <c r="T136" t="s" s="28">
        <v>165</v>
      </c>
      <c r="U136" t="s" s="28">
        <v>534</v>
      </c>
      <c r="V136" s="11"/>
    </row>
    <row r="137" ht="360.65" customHeight="1">
      <c r="A137" t="s" s="27">
        <v>535</v>
      </c>
      <c r="B137" s="10">
        <f>IF(COUNTIF($A137,$A138)=0,1,"")</f>
        <v>1</v>
      </c>
      <c r="C137" t="s" s="28">
        <v>536</v>
      </c>
      <c r="D137" t="s" s="28">
        <v>537</v>
      </c>
      <c r="E137" t="s" s="28">
        <v>15</v>
      </c>
      <c r="F137" t="s" s="28">
        <v>82</v>
      </c>
      <c r="G137" t="s" s="29">
        <v>25</v>
      </c>
      <c r="H137" t="s" s="28">
        <v>538</v>
      </c>
      <c r="I137" t="s" s="28">
        <v>35</v>
      </c>
      <c r="J137" t="s" s="28">
        <v>43</v>
      </c>
      <c r="K137" s="30"/>
      <c r="L137" s="30"/>
      <c r="M137" s="30"/>
      <c r="N137" t="s" s="28">
        <v>539</v>
      </c>
      <c r="O137" t="s" s="28">
        <v>540</v>
      </c>
      <c r="P137" t="s" s="28">
        <v>541</v>
      </c>
      <c r="Q137" s="16">
        <v>0.4166666666666667</v>
      </c>
      <c r="R137" s="13">
        <v>838.8</v>
      </c>
      <c r="S137" s="33">
        <v>83.88</v>
      </c>
      <c r="T137" t="s" s="28">
        <v>29</v>
      </c>
      <c r="U137" t="s" s="28">
        <v>542</v>
      </c>
      <c r="V137" s="11"/>
    </row>
    <row r="138" ht="283.65" customHeight="1">
      <c r="A138" t="s" s="27">
        <v>543</v>
      </c>
      <c r="B138" t="s" s="28">
        <f>IF(COUNTIF($A138,$A139)=0,1,"")</f>
      </c>
      <c r="C138" t="s" s="28">
        <v>544</v>
      </c>
      <c r="D138" t="s" s="28">
        <v>545</v>
      </c>
      <c r="E138" t="s" s="28">
        <v>14</v>
      </c>
      <c r="F138" t="s" s="28">
        <v>82</v>
      </c>
      <c r="G138" t="s" s="29">
        <v>25</v>
      </c>
      <c r="H138" t="s" s="28">
        <v>546</v>
      </c>
      <c r="I138" t="s" s="28">
        <v>37</v>
      </c>
      <c r="J138" t="s" s="28">
        <v>48</v>
      </c>
      <c r="K138" s="30"/>
      <c r="L138" s="30"/>
      <c r="M138" s="30"/>
      <c r="N138" t="s" s="28">
        <v>20</v>
      </c>
      <c r="O138" t="s" s="28">
        <v>547</v>
      </c>
      <c r="P138" t="s" s="28">
        <v>85</v>
      </c>
      <c r="Q138" s="16">
        <v>0.2291666666666667</v>
      </c>
      <c r="R138" s="13">
        <v>209</v>
      </c>
      <c r="S138" s="33">
        <v>38</v>
      </c>
      <c r="T138" t="s" s="28">
        <v>29</v>
      </c>
      <c r="U138" t="s" s="28">
        <v>548</v>
      </c>
      <c r="V138" s="11"/>
    </row>
    <row r="139" ht="74.65" customHeight="1">
      <c r="A139" t="s" s="27">
        <v>543</v>
      </c>
      <c r="B139" t="s" s="28">
        <f>IF(COUNTIF($A139,$A140)=0,1,"")</f>
      </c>
      <c r="C139" t="s" s="28">
        <v>549</v>
      </c>
      <c r="D139" t="s" s="28">
        <v>550</v>
      </c>
      <c r="E139" t="s" s="28">
        <v>14</v>
      </c>
      <c r="F139" t="s" s="28">
        <v>82</v>
      </c>
      <c r="G139" t="s" s="29">
        <v>25</v>
      </c>
      <c r="H139" s="11"/>
      <c r="I139" t="s" s="28">
        <v>39</v>
      </c>
      <c r="J139" t="s" s="28">
        <v>52</v>
      </c>
      <c r="K139" s="30"/>
      <c r="L139" s="30"/>
      <c r="M139" s="30"/>
      <c r="N139" t="s" s="28">
        <v>20</v>
      </c>
      <c r="O139" s="11"/>
      <c r="P139" t="s" s="28">
        <v>85</v>
      </c>
      <c r="Q139" s="16">
        <v>0.2291666666666667</v>
      </c>
      <c r="R139" s="13">
        <v>209</v>
      </c>
      <c r="S139" s="33">
        <v>38</v>
      </c>
      <c r="T139" t="s" s="28">
        <v>29</v>
      </c>
      <c r="U139" s="11"/>
      <c r="V139" s="11"/>
    </row>
    <row r="140" ht="63.65" customHeight="1">
      <c r="A140" t="s" s="27">
        <v>543</v>
      </c>
      <c r="B140" t="s" s="28">
        <f>IF(COUNTIF($A140,$A141)=0,1,"")</f>
      </c>
      <c r="C140" t="s" s="28">
        <v>551</v>
      </c>
      <c r="D140" t="s" s="28">
        <v>552</v>
      </c>
      <c r="E140" t="s" s="28">
        <v>14</v>
      </c>
      <c r="F140" t="s" s="28">
        <v>82</v>
      </c>
      <c r="G140" t="s" s="29">
        <v>25</v>
      </c>
      <c r="H140" s="11"/>
      <c r="I140" t="s" s="28">
        <v>35</v>
      </c>
      <c r="J140" t="s" s="28">
        <v>11</v>
      </c>
      <c r="K140" s="30"/>
      <c r="L140" s="30"/>
      <c r="M140" s="30"/>
      <c r="N140" t="s" s="28">
        <v>20</v>
      </c>
      <c r="O140" s="11"/>
      <c r="P140" t="s" s="28">
        <v>85</v>
      </c>
      <c r="Q140" s="16">
        <v>0.2291666666666667</v>
      </c>
      <c r="R140" s="13">
        <v>209</v>
      </c>
      <c r="S140" s="33">
        <v>38</v>
      </c>
      <c r="T140" t="s" s="28">
        <v>29</v>
      </c>
      <c r="U140" s="11"/>
      <c r="V140" s="11"/>
    </row>
    <row r="141" ht="63.65" customHeight="1">
      <c r="A141" t="s" s="27">
        <v>543</v>
      </c>
      <c r="B141" t="s" s="28">
        <f>IF(COUNTIF($A141,$A142)=0,1,"")</f>
      </c>
      <c r="C141" t="s" s="28">
        <v>553</v>
      </c>
      <c r="D141" t="s" s="28">
        <v>554</v>
      </c>
      <c r="E141" t="s" s="28">
        <v>14</v>
      </c>
      <c r="F141" t="s" s="28">
        <v>82</v>
      </c>
      <c r="G141" t="s" s="29">
        <v>25</v>
      </c>
      <c r="H141" s="11"/>
      <c r="I141" t="s" s="28">
        <v>37</v>
      </c>
      <c r="J141" t="s" s="28">
        <v>48</v>
      </c>
      <c r="K141" s="30"/>
      <c r="L141" s="30"/>
      <c r="M141" s="30"/>
      <c r="N141" t="s" s="28">
        <v>20</v>
      </c>
      <c r="O141" s="11"/>
      <c r="P141" t="s" s="28">
        <v>85</v>
      </c>
      <c r="Q141" s="16">
        <v>0.2291666666666667</v>
      </c>
      <c r="R141" s="13">
        <v>209</v>
      </c>
      <c r="S141" s="33">
        <v>38</v>
      </c>
      <c r="T141" t="s" s="28">
        <v>29</v>
      </c>
      <c r="U141" s="11"/>
      <c r="V141" s="11"/>
    </row>
    <row r="142" ht="63.65" customHeight="1">
      <c r="A142" t="s" s="27">
        <v>543</v>
      </c>
      <c r="B142" t="s" s="28">
        <f>IF(COUNTIF($A142,$A143)=0,1,"")</f>
      </c>
      <c r="C142" t="s" s="28">
        <v>555</v>
      </c>
      <c r="D142" t="s" s="28">
        <v>556</v>
      </c>
      <c r="E142" t="s" s="28">
        <v>14</v>
      </c>
      <c r="F142" t="s" s="28">
        <v>82</v>
      </c>
      <c r="G142" t="s" s="29">
        <v>25</v>
      </c>
      <c r="H142" s="11"/>
      <c r="I142" t="s" s="28">
        <v>35</v>
      </c>
      <c r="J142" t="s" s="28">
        <v>42</v>
      </c>
      <c r="K142" s="30"/>
      <c r="L142" s="30"/>
      <c r="M142" s="30"/>
      <c r="N142" t="s" s="28">
        <v>20</v>
      </c>
      <c r="O142" s="11"/>
      <c r="P142" t="s" s="28">
        <v>85</v>
      </c>
      <c r="Q142" s="16">
        <v>0.125</v>
      </c>
      <c r="R142" s="13">
        <v>109</v>
      </c>
      <c r="S142" s="33">
        <v>36.3333333333333</v>
      </c>
      <c r="T142" t="s" s="28">
        <v>29</v>
      </c>
      <c r="U142" s="11"/>
      <c r="V142" s="11"/>
    </row>
    <row r="143" ht="52.65" customHeight="1">
      <c r="A143" t="s" s="27">
        <v>543</v>
      </c>
      <c r="B143" t="s" s="28">
        <f>IF(COUNTIF($A143,$A144)=0,1,"")</f>
      </c>
      <c r="C143" t="s" s="28">
        <v>557</v>
      </c>
      <c r="D143" t="s" s="28">
        <v>558</v>
      </c>
      <c r="E143" t="s" s="28">
        <v>14</v>
      </c>
      <c r="F143" t="s" s="28">
        <v>82</v>
      </c>
      <c r="G143" t="s" s="29">
        <v>25</v>
      </c>
      <c r="H143" s="11"/>
      <c r="I143" t="s" s="28">
        <v>38</v>
      </c>
      <c r="J143" t="s" s="28">
        <v>51</v>
      </c>
      <c r="K143" s="30"/>
      <c r="L143" s="30"/>
      <c r="M143" s="30"/>
      <c r="N143" t="s" s="28">
        <v>20</v>
      </c>
      <c r="O143" s="11"/>
      <c r="P143" t="s" s="28">
        <v>85</v>
      </c>
      <c r="Q143" s="16">
        <v>0.2291666666666667</v>
      </c>
      <c r="R143" s="13">
        <v>209</v>
      </c>
      <c r="S143" s="33">
        <v>38</v>
      </c>
      <c r="T143" t="s" s="28">
        <v>29</v>
      </c>
      <c r="U143" s="11"/>
      <c r="V143" s="11"/>
    </row>
    <row r="144" ht="63.65" customHeight="1">
      <c r="A144" t="s" s="27">
        <v>543</v>
      </c>
      <c r="B144" t="s" s="28">
        <f>IF(COUNTIF($A144,$A145)=0,1,"")</f>
      </c>
      <c r="C144" t="s" s="28">
        <v>259</v>
      </c>
      <c r="D144" t="s" s="28">
        <v>559</v>
      </c>
      <c r="E144" t="s" s="28">
        <v>14</v>
      </c>
      <c r="F144" t="s" s="28">
        <v>82</v>
      </c>
      <c r="G144" t="s" s="29">
        <v>25</v>
      </c>
      <c r="H144" s="11"/>
      <c r="I144" t="s" s="28">
        <v>36</v>
      </c>
      <c r="J144" t="s" s="28">
        <v>47</v>
      </c>
      <c r="K144" s="30"/>
      <c r="L144" s="30"/>
      <c r="M144" s="30"/>
      <c r="N144" t="s" s="28">
        <v>20</v>
      </c>
      <c r="O144" s="11"/>
      <c r="P144" t="s" s="28">
        <v>85</v>
      </c>
      <c r="Q144" s="16">
        <v>0.2291666666666667</v>
      </c>
      <c r="R144" s="13">
        <v>209</v>
      </c>
      <c r="S144" s="33">
        <v>38</v>
      </c>
      <c r="T144" t="s" s="28">
        <v>29</v>
      </c>
      <c r="U144" s="11"/>
      <c r="V144" s="11"/>
    </row>
    <row r="145" ht="52.65" customHeight="1">
      <c r="A145" t="s" s="27">
        <v>543</v>
      </c>
      <c r="B145" t="s" s="28">
        <f>IF(COUNTIF($A145,$A146)=0,1,"")</f>
      </c>
      <c r="C145" t="s" s="28">
        <v>560</v>
      </c>
      <c r="D145" t="s" s="28">
        <v>561</v>
      </c>
      <c r="E145" t="s" s="28">
        <v>14</v>
      </c>
      <c r="F145" t="s" s="28">
        <v>82</v>
      </c>
      <c r="G145" t="s" s="29">
        <v>25</v>
      </c>
      <c r="H145" s="11"/>
      <c r="I145" t="s" s="28">
        <v>35</v>
      </c>
      <c r="J145" t="s" s="28">
        <v>42</v>
      </c>
      <c r="K145" s="30"/>
      <c r="L145" s="30"/>
      <c r="M145" s="30"/>
      <c r="N145" t="s" s="28">
        <v>20</v>
      </c>
      <c r="O145" s="11"/>
      <c r="P145" t="s" s="28">
        <v>85</v>
      </c>
      <c r="Q145" s="16">
        <v>0.2291666666666667</v>
      </c>
      <c r="R145" s="13">
        <v>209</v>
      </c>
      <c r="S145" s="33">
        <v>38</v>
      </c>
      <c r="T145" t="s" s="28">
        <v>29</v>
      </c>
      <c r="U145" s="11"/>
      <c r="V145" s="11"/>
    </row>
    <row r="146" ht="52.65" customHeight="1">
      <c r="A146" t="s" s="27">
        <v>543</v>
      </c>
      <c r="B146" s="10">
        <f>IF(COUNTIF($A146,$A147)=0,1,"")</f>
        <v>1</v>
      </c>
      <c r="C146" t="s" s="28">
        <v>562</v>
      </c>
      <c r="D146" t="s" s="28">
        <v>563</v>
      </c>
      <c r="E146" t="s" s="28">
        <v>14</v>
      </c>
      <c r="F146" t="s" s="28">
        <v>82</v>
      </c>
      <c r="G146" t="s" s="29">
        <v>25</v>
      </c>
      <c r="H146" s="11"/>
      <c r="I146" t="s" s="28">
        <v>35</v>
      </c>
      <c r="J146" t="s" s="28">
        <v>11</v>
      </c>
      <c r="K146" s="30"/>
      <c r="L146" s="30"/>
      <c r="M146" s="30"/>
      <c r="N146" t="s" s="28">
        <v>20</v>
      </c>
      <c r="O146" s="11"/>
      <c r="P146" t="s" s="28">
        <v>85</v>
      </c>
      <c r="Q146" s="16">
        <v>0.04166666666666666</v>
      </c>
      <c r="R146" s="13">
        <v>55</v>
      </c>
      <c r="S146" s="33">
        <v>55</v>
      </c>
      <c r="T146" t="s" s="28">
        <v>29</v>
      </c>
      <c r="U146" s="11"/>
      <c r="V146" s="11"/>
    </row>
    <row r="147" ht="63.65" customHeight="1">
      <c r="A147" t="s" s="27">
        <v>564</v>
      </c>
      <c r="B147" s="10">
        <f>IF(COUNTIF($A147,$A148)=0,1,"")</f>
        <v>1</v>
      </c>
      <c r="C147" t="s" s="28">
        <v>565</v>
      </c>
      <c r="D147" t="s" s="28">
        <v>566</v>
      </c>
      <c r="E147" t="s" s="28">
        <v>14</v>
      </c>
      <c r="F147" t="s" s="28">
        <v>82</v>
      </c>
      <c r="G147" t="s" s="29">
        <v>25</v>
      </c>
      <c r="H147" t="s" s="28">
        <v>567</v>
      </c>
      <c r="I147" t="s" s="28">
        <v>36</v>
      </c>
      <c r="J147" t="s" s="28">
        <v>51</v>
      </c>
      <c r="K147" s="30"/>
      <c r="L147" s="30"/>
      <c r="M147" t="s" s="31">
        <v>84</v>
      </c>
      <c r="N147" t="s" s="28">
        <v>20</v>
      </c>
      <c r="O147" t="s" s="28">
        <v>20</v>
      </c>
      <c r="P147" t="s" s="28">
        <v>85</v>
      </c>
      <c r="Q147" s="16">
        <v>0.1041666666666667</v>
      </c>
      <c r="R147" t="s" s="28">
        <v>20</v>
      </c>
      <c r="S147" t="s" s="32">
        <v>82</v>
      </c>
      <c r="T147" t="s" s="28">
        <v>29</v>
      </c>
      <c r="U147" t="s" s="28">
        <v>338</v>
      </c>
      <c r="V147" s="11"/>
    </row>
    <row r="148" ht="141.65" customHeight="1">
      <c r="A148" t="s" s="27">
        <v>568</v>
      </c>
      <c r="B148" s="10">
        <f>IF(COUNTIF($A148,$A149)=0,1,"")</f>
        <v>1</v>
      </c>
      <c r="C148" t="s" s="28">
        <v>569</v>
      </c>
      <c r="D148" t="s" s="28">
        <v>570</v>
      </c>
      <c r="E148" t="s" s="28">
        <v>14</v>
      </c>
      <c r="F148" t="s" s="28">
        <v>82</v>
      </c>
      <c r="G148" t="s" s="29">
        <v>25</v>
      </c>
      <c r="H148" t="s" s="28">
        <v>571</v>
      </c>
      <c r="I148" t="s" s="28">
        <v>37</v>
      </c>
      <c r="J148" t="s" s="28">
        <v>42</v>
      </c>
      <c r="K148" s="30"/>
      <c r="L148" s="30"/>
      <c r="M148" t="s" s="31">
        <v>84</v>
      </c>
      <c r="N148" t="s" s="28">
        <v>20</v>
      </c>
      <c r="O148" t="s" s="28">
        <v>572</v>
      </c>
      <c r="P148" t="s" s="28">
        <v>85</v>
      </c>
      <c r="Q148" s="16">
        <v>0.08333333333333333</v>
      </c>
      <c r="R148" s="13">
        <v>0</v>
      </c>
      <c r="S148" t="s" s="32">
        <v>82</v>
      </c>
      <c r="T148" t="s" s="28">
        <v>29</v>
      </c>
      <c r="U148" t="s" s="28">
        <v>573</v>
      </c>
      <c r="V148" s="11"/>
    </row>
    <row r="149" ht="118.65" customHeight="1">
      <c r="A149" t="s" s="27">
        <v>574</v>
      </c>
      <c r="B149" t="s" s="28">
        <f>IF(COUNTIF($A149,$A150)=0,1,"")</f>
      </c>
      <c r="C149" t="s" s="28">
        <v>575</v>
      </c>
      <c r="D149" t="s" s="28">
        <v>576</v>
      </c>
      <c r="E149" t="s" s="28">
        <v>14</v>
      </c>
      <c r="F149" t="s" s="28">
        <v>82</v>
      </c>
      <c r="G149" t="s" s="29">
        <v>25</v>
      </c>
      <c r="H149" t="s" s="28">
        <v>577</v>
      </c>
      <c r="I149" t="s" s="28">
        <v>36</v>
      </c>
      <c r="J149" t="s" s="28">
        <v>47</v>
      </c>
      <c r="K149" s="30"/>
      <c r="L149" s="30"/>
      <c r="M149" t="s" s="31">
        <v>84</v>
      </c>
      <c r="N149" t="s" s="28">
        <v>20</v>
      </c>
      <c r="O149" t="s" s="28">
        <v>20</v>
      </c>
      <c r="P149" t="s" s="28">
        <v>85</v>
      </c>
      <c r="Q149" s="16">
        <v>0.2708333333333333</v>
      </c>
      <c r="R149" s="13">
        <v>0</v>
      </c>
      <c r="S149" t="s" s="32">
        <v>82</v>
      </c>
      <c r="T149" t="s" s="28">
        <v>30</v>
      </c>
      <c r="U149" t="s" s="28">
        <v>578</v>
      </c>
      <c r="V149" s="11"/>
    </row>
    <row r="150" ht="129.65" customHeight="1">
      <c r="A150" t="s" s="27">
        <v>574</v>
      </c>
      <c r="B150" t="s" s="28">
        <f>IF(COUNTIF($A150,$A151)=0,1,"")</f>
      </c>
      <c r="C150" t="s" s="28">
        <v>579</v>
      </c>
      <c r="D150" t="s" s="28">
        <v>580</v>
      </c>
      <c r="E150" t="s" s="28">
        <v>14</v>
      </c>
      <c r="F150" t="s" s="28">
        <v>82</v>
      </c>
      <c r="G150" t="s" s="29">
        <v>25</v>
      </c>
      <c r="H150" s="11"/>
      <c r="I150" t="s" s="28">
        <v>36</v>
      </c>
      <c r="J150" t="s" s="28">
        <v>47</v>
      </c>
      <c r="K150" s="30"/>
      <c r="L150" s="30"/>
      <c r="M150" t="s" s="31">
        <v>84</v>
      </c>
      <c r="N150" t="s" s="28">
        <v>20</v>
      </c>
      <c r="O150" t="s" s="28">
        <v>20</v>
      </c>
      <c r="P150" t="s" s="28">
        <v>85</v>
      </c>
      <c r="Q150" s="16">
        <v>0.2708333333333333</v>
      </c>
      <c r="R150" s="13">
        <v>0</v>
      </c>
      <c r="S150" t="s" s="32">
        <v>82</v>
      </c>
      <c r="T150" t="s" s="28">
        <v>30</v>
      </c>
      <c r="U150" t="s" s="28">
        <v>581</v>
      </c>
      <c r="V150" s="11"/>
    </row>
    <row r="151" ht="140.65" customHeight="1">
      <c r="A151" t="s" s="27">
        <v>574</v>
      </c>
      <c r="B151" s="10">
        <f>IF(COUNTIF($A151,$A152)=0,1,"")</f>
        <v>1</v>
      </c>
      <c r="C151" t="s" s="28">
        <v>582</v>
      </c>
      <c r="D151" t="s" s="28">
        <v>583</v>
      </c>
      <c r="E151" t="s" s="28">
        <v>14</v>
      </c>
      <c r="F151" t="s" s="28">
        <v>82</v>
      </c>
      <c r="G151" t="s" s="29">
        <v>25</v>
      </c>
      <c r="H151" s="11"/>
      <c r="I151" t="s" s="28">
        <v>36</v>
      </c>
      <c r="J151" t="s" s="28">
        <v>47</v>
      </c>
      <c r="K151" s="30"/>
      <c r="L151" s="30"/>
      <c r="M151" t="s" s="31">
        <v>84</v>
      </c>
      <c r="N151" t="s" s="28">
        <v>20</v>
      </c>
      <c r="O151" t="s" s="28">
        <v>20</v>
      </c>
      <c r="P151" t="s" s="28">
        <v>85</v>
      </c>
      <c r="Q151" s="16">
        <v>0.2708333333333333</v>
      </c>
      <c r="R151" s="13">
        <v>0</v>
      </c>
      <c r="S151" t="s" s="32">
        <v>82</v>
      </c>
      <c r="T151" t="s" s="28">
        <v>30</v>
      </c>
      <c r="U151" t="s" s="28">
        <v>584</v>
      </c>
      <c r="V151" s="11"/>
    </row>
    <row r="152" ht="85.65" customHeight="1">
      <c r="A152" t="s" s="27">
        <v>585</v>
      </c>
      <c r="B152" t="s" s="28">
        <f>IF(COUNTIF($A152,$A153)=0,1,"")</f>
      </c>
      <c r="C152" t="s" s="28">
        <v>586</v>
      </c>
      <c r="D152" t="s" s="28">
        <v>587</v>
      </c>
      <c r="E152" t="s" s="28">
        <v>14</v>
      </c>
      <c r="F152" t="s" s="28">
        <v>82</v>
      </c>
      <c r="G152" t="s" s="29">
        <v>25</v>
      </c>
      <c r="H152" t="s" s="28">
        <v>588</v>
      </c>
      <c r="I152" t="s" s="28">
        <v>36</v>
      </c>
      <c r="J152" t="s" s="28">
        <v>44</v>
      </c>
      <c r="K152" s="30"/>
      <c r="L152" s="30"/>
      <c r="M152" t="s" s="31">
        <v>84</v>
      </c>
      <c r="N152" t="s" s="28">
        <v>20</v>
      </c>
      <c r="O152" t="s" s="28">
        <v>20</v>
      </c>
      <c r="P152" t="s" s="28">
        <v>85</v>
      </c>
      <c r="Q152" s="16">
        <v>0.0625</v>
      </c>
      <c r="R152" s="13">
        <v>0</v>
      </c>
      <c r="S152" t="s" s="32">
        <v>82</v>
      </c>
      <c r="T152" t="s" s="28">
        <v>29</v>
      </c>
      <c r="U152" t="s" s="28">
        <v>589</v>
      </c>
      <c r="V152" s="11"/>
    </row>
    <row r="153" ht="74.65" customHeight="1">
      <c r="A153" t="s" s="27">
        <v>585</v>
      </c>
      <c r="B153" t="s" s="28">
        <f>IF(COUNTIF($A153,$A154)=0,1,"")</f>
      </c>
      <c r="C153" t="s" s="28">
        <v>590</v>
      </c>
      <c r="D153" t="s" s="28">
        <v>591</v>
      </c>
      <c r="E153" t="s" s="28">
        <v>14</v>
      </c>
      <c r="F153" t="s" s="28">
        <v>82</v>
      </c>
      <c r="G153" t="s" s="29">
        <v>25</v>
      </c>
      <c r="H153" s="11"/>
      <c r="I153" t="s" s="28">
        <v>37</v>
      </c>
      <c r="J153" t="s" s="28">
        <v>49</v>
      </c>
      <c r="K153" s="30"/>
      <c r="L153" s="30"/>
      <c r="M153" t="s" s="31">
        <v>84</v>
      </c>
      <c r="N153" s="34"/>
      <c r="O153" t="s" s="28">
        <v>20</v>
      </c>
      <c r="P153" t="s" s="28">
        <v>85</v>
      </c>
      <c r="Q153" s="16">
        <v>0.0625</v>
      </c>
      <c r="R153" s="13">
        <v>0</v>
      </c>
      <c r="S153" t="s" s="32">
        <v>82</v>
      </c>
      <c r="T153" t="s" s="28">
        <v>29</v>
      </c>
      <c r="U153" s="11"/>
      <c r="V153" s="11"/>
    </row>
    <row r="154" ht="118.65" customHeight="1">
      <c r="A154" t="s" s="27">
        <v>585</v>
      </c>
      <c r="B154" t="s" s="28">
        <f>IF(COUNTIF($A154,$A155)=0,1,"")</f>
      </c>
      <c r="C154" t="s" s="28">
        <v>592</v>
      </c>
      <c r="D154" t="s" s="28">
        <v>593</v>
      </c>
      <c r="E154" t="s" s="28">
        <v>14</v>
      </c>
      <c r="F154" t="s" s="28">
        <v>82</v>
      </c>
      <c r="G154" t="s" s="29">
        <v>25</v>
      </c>
      <c r="H154" s="11"/>
      <c r="I154" t="s" s="28">
        <v>36</v>
      </c>
      <c r="J154" t="s" s="28">
        <v>51</v>
      </c>
      <c r="K154" s="30"/>
      <c r="L154" s="30"/>
      <c r="M154" t="s" s="31">
        <v>84</v>
      </c>
      <c r="N154" s="34"/>
      <c r="O154" t="s" s="28">
        <v>20</v>
      </c>
      <c r="P154" t="s" s="28">
        <v>85</v>
      </c>
      <c r="Q154" s="16">
        <v>0.0625</v>
      </c>
      <c r="R154" s="13">
        <v>0</v>
      </c>
      <c r="S154" t="s" s="32">
        <v>82</v>
      </c>
      <c r="T154" t="s" s="28">
        <v>29</v>
      </c>
      <c r="U154" s="11"/>
      <c r="V154" s="11"/>
    </row>
    <row r="155" ht="118.65" customHeight="1">
      <c r="A155" t="s" s="27">
        <v>585</v>
      </c>
      <c r="B155" t="s" s="28">
        <f>IF(COUNTIF($A155,$A156)=0,1,"")</f>
      </c>
      <c r="C155" t="s" s="28">
        <v>594</v>
      </c>
      <c r="D155" t="s" s="28">
        <v>595</v>
      </c>
      <c r="E155" t="s" s="28">
        <v>14</v>
      </c>
      <c r="F155" t="s" s="28">
        <v>82</v>
      </c>
      <c r="G155" t="s" s="29">
        <v>25</v>
      </c>
      <c r="H155" s="11"/>
      <c r="I155" t="s" s="28">
        <v>35</v>
      </c>
      <c r="J155" t="s" s="28">
        <v>46</v>
      </c>
      <c r="K155" s="30"/>
      <c r="L155" s="30"/>
      <c r="M155" t="s" s="31">
        <v>84</v>
      </c>
      <c r="N155" s="34"/>
      <c r="O155" t="s" s="28">
        <v>20</v>
      </c>
      <c r="P155" t="s" s="28">
        <v>85</v>
      </c>
      <c r="Q155" s="16">
        <v>0.0625</v>
      </c>
      <c r="R155" s="13">
        <v>0</v>
      </c>
      <c r="S155" t="s" s="32">
        <v>82</v>
      </c>
      <c r="T155" t="s" s="28">
        <v>29</v>
      </c>
      <c r="U155" s="11"/>
      <c r="V155" s="11"/>
    </row>
    <row r="156" ht="85.65" customHeight="1">
      <c r="A156" t="s" s="27">
        <v>585</v>
      </c>
      <c r="B156" t="s" s="28">
        <f>IF(COUNTIF($A156,$A157)=0,1,"")</f>
      </c>
      <c r="C156" t="s" s="28">
        <v>596</v>
      </c>
      <c r="D156" t="s" s="28">
        <v>597</v>
      </c>
      <c r="E156" t="s" s="28">
        <v>14</v>
      </c>
      <c r="F156" t="s" s="28">
        <v>82</v>
      </c>
      <c r="G156" t="s" s="29">
        <v>25</v>
      </c>
      <c r="H156" s="11"/>
      <c r="I156" t="s" s="28">
        <v>36</v>
      </c>
      <c r="J156" t="s" s="28">
        <v>51</v>
      </c>
      <c r="K156" s="30"/>
      <c r="L156" s="30"/>
      <c r="M156" t="s" s="31">
        <v>84</v>
      </c>
      <c r="N156" s="34"/>
      <c r="O156" t="s" s="28">
        <v>20</v>
      </c>
      <c r="P156" t="s" s="28">
        <v>85</v>
      </c>
      <c r="Q156" s="16">
        <v>0.1041666666666667</v>
      </c>
      <c r="R156" s="13">
        <v>0</v>
      </c>
      <c r="S156" t="s" s="32">
        <v>82</v>
      </c>
      <c r="T156" t="s" s="28">
        <v>29</v>
      </c>
      <c r="U156" s="11"/>
      <c r="V156" s="11"/>
    </row>
    <row r="157" ht="96.65" customHeight="1">
      <c r="A157" t="s" s="27">
        <v>585</v>
      </c>
      <c r="B157" t="s" s="28">
        <f>IF(COUNTIF($A157,$A158)=0,1,"")</f>
      </c>
      <c r="C157" t="s" s="28">
        <v>598</v>
      </c>
      <c r="D157" t="s" s="28">
        <v>599</v>
      </c>
      <c r="E157" t="s" s="28">
        <v>14</v>
      </c>
      <c r="F157" t="s" s="28">
        <v>82</v>
      </c>
      <c r="G157" t="s" s="29">
        <v>25</v>
      </c>
      <c r="H157" s="11"/>
      <c r="I157" t="s" s="28">
        <v>36</v>
      </c>
      <c r="J157" t="s" s="28">
        <v>51</v>
      </c>
      <c r="K157" s="30"/>
      <c r="L157" s="30"/>
      <c r="M157" t="s" s="31">
        <v>84</v>
      </c>
      <c r="N157" s="34"/>
      <c r="O157" t="s" s="28">
        <v>20</v>
      </c>
      <c r="P157" t="s" s="28">
        <v>85</v>
      </c>
      <c r="Q157" s="16">
        <v>0.0625</v>
      </c>
      <c r="R157" s="13">
        <v>0</v>
      </c>
      <c r="S157" t="s" s="32">
        <v>82</v>
      </c>
      <c r="T157" t="s" s="28">
        <v>29</v>
      </c>
      <c r="U157" s="11"/>
      <c r="V157" s="11"/>
    </row>
    <row r="158" ht="85.65" customHeight="1">
      <c r="A158" t="s" s="27">
        <v>585</v>
      </c>
      <c r="B158" t="s" s="28">
        <f>IF(COUNTIF($A158,$A159)=0,1,"")</f>
      </c>
      <c r="C158" t="s" s="28">
        <v>600</v>
      </c>
      <c r="D158" t="s" s="28">
        <v>601</v>
      </c>
      <c r="E158" t="s" s="28">
        <v>14</v>
      </c>
      <c r="F158" t="s" s="28">
        <v>82</v>
      </c>
      <c r="G158" t="s" s="29">
        <v>25</v>
      </c>
      <c r="H158" s="11"/>
      <c r="I158" t="s" s="28">
        <v>36</v>
      </c>
      <c r="J158" t="s" s="28">
        <v>51</v>
      </c>
      <c r="K158" s="30"/>
      <c r="L158" s="30"/>
      <c r="M158" t="s" s="31">
        <v>84</v>
      </c>
      <c r="N158" s="34"/>
      <c r="O158" t="s" s="28">
        <v>20</v>
      </c>
      <c r="P158" t="s" s="28">
        <v>85</v>
      </c>
      <c r="Q158" s="16">
        <v>0.0625</v>
      </c>
      <c r="R158" s="13">
        <v>0</v>
      </c>
      <c r="S158" t="s" s="32">
        <v>82</v>
      </c>
      <c r="T158" t="s" s="28">
        <v>29</v>
      </c>
      <c r="U158" s="11"/>
      <c r="V158" s="11"/>
    </row>
    <row r="159" ht="118.65" customHeight="1">
      <c r="A159" t="s" s="27">
        <v>585</v>
      </c>
      <c r="B159" t="s" s="28">
        <f>IF(COUNTIF($A159,$A160)=0,1,"")</f>
      </c>
      <c r="C159" t="s" s="28">
        <v>602</v>
      </c>
      <c r="D159" t="s" s="28">
        <v>603</v>
      </c>
      <c r="E159" t="s" s="28">
        <v>14</v>
      </c>
      <c r="F159" t="s" s="28">
        <v>82</v>
      </c>
      <c r="G159" t="s" s="29">
        <v>25</v>
      </c>
      <c r="H159" s="11"/>
      <c r="I159" t="s" s="28">
        <v>35</v>
      </c>
      <c r="J159" t="s" s="28">
        <v>42</v>
      </c>
      <c r="K159" s="30"/>
      <c r="L159" s="30"/>
      <c r="M159" t="s" s="31">
        <v>84</v>
      </c>
      <c r="N159" s="34"/>
      <c r="O159" t="s" s="28">
        <v>20</v>
      </c>
      <c r="P159" t="s" s="28">
        <v>85</v>
      </c>
      <c r="Q159" s="16">
        <v>0.0625</v>
      </c>
      <c r="R159" s="13">
        <v>0</v>
      </c>
      <c r="S159" t="s" s="32">
        <v>82</v>
      </c>
      <c r="T159" t="s" s="28">
        <v>29</v>
      </c>
      <c r="U159" s="11"/>
      <c r="V159" s="11"/>
    </row>
    <row r="160" ht="74.65" customHeight="1">
      <c r="A160" t="s" s="27">
        <v>585</v>
      </c>
      <c r="B160" t="s" s="28">
        <f>IF(COUNTIF($A160,$A161)=0,1,"")</f>
      </c>
      <c r="C160" t="s" s="28">
        <v>604</v>
      </c>
      <c r="D160" t="s" s="28">
        <v>605</v>
      </c>
      <c r="E160" t="s" s="28">
        <v>14</v>
      </c>
      <c r="F160" t="s" s="28">
        <v>82</v>
      </c>
      <c r="G160" t="s" s="29">
        <v>25</v>
      </c>
      <c r="H160" s="11"/>
      <c r="I160" t="s" s="28">
        <v>37</v>
      </c>
      <c r="J160" t="s" s="28">
        <v>49</v>
      </c>
      <c r="K160" s="30"/>
      <c r="L160" s="30"/>
      <c r="M160" t="s" s="31">
        <v>84</v>
      </c>
      <c r="N160" s="34"/>
      <c r="O160" t="s" s="28">
        <v>20</v>
      </c>
      <c r="P160" t="s" s="28">
        <v>85</v>
      </c>
      <c r="Q160" s="16">
        <v>0.0625</v>
      </c>
      <c r="R160" s="13">
        <v>0</v>
      </c>
      <c r="S160" t="s" s="32">
        <v>82</v>
      </c>
      <c r="T160" t="s" s="28">
        <v>29</v>
      </c>
      <c r="U160" s="11"/>
      <c r="V160" s="11"/>
    </row>
    <row r="161" ht="118.65" customHeight="1">
      <c r="A161" t="s" s="27">
        <v>585</v>
      </c>
      <c r="B161" t="s" s="28">
        <f>IF(COUNTIF($A161,$A162)=0,1,"")</f>
      </c>
      <c r="C161" t="s" s="28">
        <v>606</v>
      </c>
      <c r="D161" t="s" s="28">
        <v>607</v>
      </c>
      <c r="E161" t="s" s="28">
        <v>14</v>
      </c>
      <c r="F161" t="s" s="28">
        <v>82</v>
      </c>
      <c r="G161" t="s" s="29">
        <v>25</v>
      </c>
      <c r="H161" s="11"/>
      <c r="I161" t="s" s="28">
        <v>37</v>
      </c>
      <c r="J161" t="s" s="28">
        <v>227</v>
      </c>
      <c r="K161" s="30"/>
      <c r="L161" s="30"/>
      <c r="M161" t="s" s="31">
        <v>84</v>
      </c>
      <c r="N161" s="34"/>
      <c r="O161" t="s" s="28">
        <v>20</v>
      </c>
      <c r="P161" t="s" s="28">
        <v>85</v>
      </c>
      <c r="Q161" s="16">
        <v>0.0625</v>
      </c>
      <c r="R161" s="13">
        <v>0</v>
      </c>
      <c r="S161" t="s" s="32">
        <v>82</v>
      </c>
      <c r="T161" t="s" s="28">
        <v>29</v>
      </c>
      <c r="U161" s="11"/>
      <c r="V161" s="11"/>
    </row>
    <row r="162" ht="74.65" customHeight="1">
      <c r="A162" t="s" s="27">
        <v>585</v>
      </c>
      <c r="B162" t="s" s="28">
        <f>IF(COUNTIF($A162,$A163)=0,1,"")</f>
      </c>
      <c r="C162" t="s" s="28">
        <v>608</v>
      </c>
      <c r="D162" t="s" s="28">
        <v>609</v>
      </c>
      <c r="E162" t="s" s="28">
        <v>14</v>
      </c>
      <c r="F162" t="s" s="28">
        <v>82</v>
      </c>
      <c r="G162" t="s" s="29">
        <v>25</v>
      </c>
      <c r="H162" s="11"/>
      <c r="I162" t="s" s="28">
        <v>38</v>
      </c>
      <c r="J162" t="s" s="28">
        <v>53</v>
      </c>
      <c r="K162" s="30"/>
      <c r="L162" s="30"/>
      <c r="M162" t="s" s="31">
        <v>84</v>
      </c>
      <c r="N162" s="34"/>
      <c r="O162" t="s" s="28">
        <v>20</v>
      </c>
      <c r="P162" t="s" s="28">
        <v>85</v>
      </c>
      <c r="Q162" s="16">
        <v>0.0625</v>
      </c>
      <c r="R162" s="13">
        <v>0</v>
      </c>
      <c r="S162" t="s" s="32">
        <v>82</v>
      </c>
      <c r="T162" t="s" s="28">
        <v>29</v>
      </c>
      <c r="U162" s="11"/>
      <c r="V162" s="11"/>
    </row>
    <row r="163" ht="85.65" customHeight="1">
      <c r="A163" t="s" s="27">
        <v>585</v>
      </c>
      <c r="B163" s="10">
        <f>IF(COUNTIF($A163,$A164)=0,1,"")</f>
        <v>1</v>
      </c>
      <c r="C163" t="s" s="28">
        <v>610</v>
      </c>
      <c r="D163" t="s" s="28">
        <v>611</v>
      </c>
      <c r="E163" t="s" s="28">
        <v>14</v>
      </c>
      <c r="F163" t="s" s="28">
        <v>82</v>
      </c>
      <c r="G163" t="s" s="29">
        <v>25</v>
      </c>
      <c r="H163" s="11"/>
      <c r="I163" t="s" s="28">
        <v>37</v>
      </c>
      <c r="J163" t="s" s="28">
        <v>55</v>
      </c>
      <c r="K163" s="30"/>
      <c r="L163" s="30"/>
      <c r="M163" t="s" s="31">
        <v>84</v>
      </c>
      <c r="N163" s="34"/>
      <c r="O163" t="s" s="28">
        <v>20</v>
      </c>
      <c r="P163" t="s" s="28">
        <v>85</v>
      </c>
      <c r="Q163" s="16">
        <v>0.0625</v>
      </c>
      <c r="R163" s="13">
        <v>0</v>
      </c>
      <c r="S163" t="s" s="32">
        <v>82</v>
      </c>
      <c r="T163" t="s" s="28">
        <v>29</v>
      </c>
      <c r="U163" s="11"/>
      <c r="V163" s="11"/>
    </row>
    <row r="164" ht="228.65" customHeight="1">
      <c r="A164" t="s" s="27">
        <v>612</v>
      </c>
      <c r="B164" t="s" s="28">
        <f>IF(COUNTIF($A164,$A165)=0,1,"")</f>
      </c>
      <c r="C164" t="s" s="28">
        <v>321</v>
      </c>
      <c r="D164" t="s" s="28">
        <v>613</v>
      </c>
      <c r="E164" t="s" s="28">
        <v>14</v>
      </c>
      <c r="F164" t="s" s="28">
        <v>82</v>
      </c>
      <c r="G164" t="s" s="29">
        <v>25</v>
      </c>
      <c r="H164" t="s" s="28">
        <v>614</v>
      </c>
      <c r="I164" t="s" s="28">
        <v>36</v>
      </c>
      <c r="J164" t="s" s="28">
        <v>44</v>
      </c>
      <c r="K164" s="30"/>
      <c r="L164" s="30"/>
      <c r="M164" t="s" s="31">
        <v>84</v>
      </c>
      <c r="N164" t="s" s="28">
        <v>20</v>
      </c>
      <c r="O164" t="s" s="37">
        <v>615</v>
      </c>
      <c r="P164" t="s" s="28">
        <v>85</v>
      </c>
      <c r="Q164" s="16">
        <v>0.04166666666666666</v>
      </c>
      <c r="R164" s="13">
        <v>0</v>
      </c>
      <c r="S164" t="s" s="32">
        <v>82</v>
      </c>
      <c r="T164" t="s" s="28">
        <v>29</v>
      </c>
      <c r="U164" t="s" s="28">
        <v>616</v>
      </c>
      <c r="V164" s="11"/>
    </row>
    <row r="165" ht="85.65" customHeight="1">
      <c r="A165" t="s" s="27">
        <v>612</v>
      </c>
      <c r="B165" t="s" s="28">
        <f>IF(COUNTIF($A165,$A166)=0,1,"")</f>
      </c>
      <c r="C165" t="s" s="28">
        <v>617</v>
      </c>
      <c r="D165" t="s" s="28">
        <v>618</v>
      </c>
      <c r="E165" t="s" s="28">
        <v>14</v>
      </c>
      <c r="F165" t="s" s="28">
        <v>82</v>
      </c>
      <c r="G165" t="s" s="29">
        <v>25</v>
      </c>
      <c r="H165" t="s" s="28">
        <v>619</v>
      </c>
      <c r="I165" t="s" s="28">
        <v>36</v>
      </c>
      <c r="J165" t="s" s="28">
        <v>47</v>
      </c>
      <c r="K165" s="30"/>
      <c r="L165" s="30"/>
      <c r="M165" t="s" s="31">
        <v>84</v>
      </c>
      <c r="N165" t="s" s="28">
        <v>20</v>
      </c>
      <c r="O165" s="11"/>
      <c r="P165" t="s" s="28">
        <v>85</v>
      </c>
      <c r="Q165" s="16">
        <v>0.08333333333333333</v>
      </c>
      <c r="R165" s="13">
        <v>0</v>
      </c>
      <c r="S165" t="s" s="32">
        <v>82</v>
      </c>
      <c r="T165" t="s" s="28">
        <v>29</v>
      </c>
      <c r="U165" t="s" s="28">
        <v>620</v>
      </c>
      <c r="V165" s="11"/>
    </row>
    <row r="166" ht="96.65" customHeight="1">
      <c r="A166" t="s" s="27">
        <v>612</v>
      </c>
      <c r="B166" t="s" s="28">
        <f>IF(COUNTIF($A166,$A167)=0,1,"")</f>
      </c>
      <c r="C166" t="s" s="28">
        <v>621</v>
      </c>
      <c r="D166" t="s" s="28">
        <v>622</v>
      </c>
      <c r="E166" t="s" s="28">
        <v>14</v>
      </c>
      <c r="F166" t="s" s="28">
        <v>82</v>
      </c>
      <c r="G166" t="s" s="29">
        <v>25</v>
      </c>
      <c r="H166" t="s" s="28">
        <v>623</v>
      </c>
      <c r="I166" t="s" s="28">
        <v>35</v>
      </c>
      <c r="J166" t="s" s="28">
        <v>42</v>
      </c>
      <c r="K166" s="30"/>
      <c r="L166" s="30"/>
      <c r="M166" t="s" s="31">
        <v>84</v>
      </c>
      <c r="N166" t="s" s="28">
        <v>20</v>
      </c>
      <c r="O166" s="11"/>
      <c r="P166" t="s" s="28">
        <v>85</v>
      </c>
      <c r="Q166" s="16">
        <v>0.04166666666666666</v>
      </c>
      <c r="R166" s="13">
        <v>0</v>
      </c>
      <c r="S166" t="s" s="32">
        <v>82</v>
      </c>
      <c r="T166" t="s" s="28">
        <v>29</v>
      </c>
      <c r="U166" t="s" s="28">
        <v>624</v>
      </c>
      <c r="V166" s="11"/>
    </row>
    <row r="167" ht="107.65" customHeight="1">
      <c r="A167" t="s" s="27">
        <v>612</v>
      </c>
      <c r="B167" s="10">
        <f>IF(COUNTIF($A167,$A168)=0,1,"")</f>
        <v>1</v>
      </c>
      <c r="C167" t="s" s="28">
        <v>625</v>
      </c>
      <c r="D167" t="s" s="28">
        <v>626</v>
      </c>
      <c r="E167" t="s" s="28">
        <v>14</v>
      </c>
      <c r="F167" t="s" s="28">
        <v>82</v>
      </c>
      <c r="G167" t="s" s="29">
        <v>25</v>
      </c>
      <c r="H167" s="11"/>
      <c r="I167" t="s" s="28">
        <v>36</v>
      </c>
      <c r="J167" t="s" s="28">
        <v>47</v>
      </c>
      <c r="K167" s="30"/>
      <c r="L167" s="30"/>
      <c r="M167" t="s" s="31">
        <v>84</v>
      </c>
      <c r="N167" t="s" s="28">
        <v>20</v>
      </c>
      <c r="O167" s="11"/>
      <c r="P167" t="s" s="28">
        <v>85</v>
      </c>
      <c r="Q167" s="16">
        <v>0.0625</v>
      </c>
      <c r="R167" s="13">
        <v>0</v>
      </c>
      <c r="S167" t="s" s="32">
        <v>82</v>
      </c>
      <c r="T167" t="s" s="28">
        <v>29</v>
      </c>
      <c r="U167" t="s" s="28">
        <v>620</v>
      </c>
      <c r="V167" s="11"/>
    </row>
    <row r="168" ht="107.65" customHeight="1">
      <c r="A168" t="s" s="27">
        <v>627</v>
      </c>
      <c r="B168" t="s" s="28">
        <f>IF(COUNTIF($A168,$A169)=0,1,"")</f>
      </c>
      <c r="C168" t="s" s="28">
        <v>628</v>
      </c>
      <c r="D168" t="s" s="28">
        <v>629</v>
      </c>
      <c r="E168" t="s" s="28">
        <v>14</v>
      </c>
      <c r="F168" t="s" s="28">
        <v>630</v>
      </c>
      <c r="G168" t="s" s="29">
        <v>24</v>
      </c>
      <c r="H168" t="s" s="28">
        <v>631</v>
      </c>
      <c r="I168" t="s" s="28">
        <v>37</v>
      </c>
      <c r="J168" t="s" s="28">
        <v>48</v>
      </c>
      <c r="K168" s="30"/>
      <c r="L168" s="30"/>
      <c r="M168" t="s" s="31">
        <v>84</v>
      </c>
      <c r="N168" t="s" s="28">
        <v>20</v>
      </c>
      <c r="O168" t="s" s="28">
        <v>20</v>
      </c>
      <c r="P168" t="s" s="28">
        <v>85</v>
      </c>
      <c r="Q168" s="16">
        <v>0.2916666666666667</v>
      </c>
      <c r="R168" s="13">
        <v>126</v>
      </c>
      <c r="S168" s="33">
        <v>18</v>
      </c>
      <c r="T168" t="s" s="28">
        <v>30</v>
      </c>
      <c r="U168" t="s" s="28">
        <v>632</v>
      </c>
      <c r="V168" s="11"/>
    </row>
    <row r="169" ht="206.65" customHeight="1">
      <c r="A169" t="s" s="27">
        <v>627</v>
      </c>
      <c r="B169" s="10">
        <f>IF(COUNTIF($A169,$A170)=0,1,"")</f>
        <v>1</v>
      </c>
      <c r="C169" t="s" s="28">
        <v>633</v>
      </c>
      <c r="D169" t="s" s="28">
        <v>634</v>
      </c>
      <c r="E169" t="s" s="28">
        <v>14</v>
      </c>
      <c r="F169" t="s" s="28">
        <v>82</v>
      </c>
      <c r="G169" t="s" s="29">
        <v>25</v>
      </c>
      <c r="H169" t="s" s="28">
        <v>635</v>
      </c>
      <c r="I169" t="s" s="28">
        <v>36</v>
      </c>
      <c r="J169" t="s" s="28">
        <v>51</v>
      </c>
      <c r="K169" s="30"/>
      <c r="L169" s="30"/>
      <c r="M169" t="s" s="31">
        <v>84</v>
      </c>
      <c r="N169" t="s" s="28">
        <v>20</v>
      </c>
      <c r="O169" t="s" s="28">
        <v>20</v>
      </c>
      <c r="P169" t="s" s="28">
        <v>85</v>
      </c>
      <c r="Q169" s="16">
        <v>0.125</v>
      </c>
      <c r="R169" s="13">
        <v>0</v>
      </c>
      <c r="S169" t="s" s="32">
        <v>82</v>
      </c>
      <c r="T169" t="s" s="28">
        <v>30</v>
      </c>
      <c r="U169" t="s" s="28">
        <v>636</v>
      </c>
      <c r="V169" s="11"/>
    </row>
    <row r="170" ht="107.65" customHeight="1">
      <c r="A170" t="s" s="27">
        <v>637</v>
      </c>
      <c r="B170" t="s" s="28">
        <f>IF(COUNTIF($A170,$A171)=0,1,"")</f>
      </c>
      <c r="C170" t="s" s="28">
        <v>638</v>
      </c>
      <c r="D170" t="s" s="28">
        <v>639</v>
      </c>
      <c r="E170" t="s" s="28">
        <v>14</v>
      </c>
      <c r="F170" t="s" s="28">
        <v>82</v>
      </c>
      <c r="G170" t="s" s="29">
        <v>25</v>
      </c>
      <c r="H170" t="s" s="28">
        <v>640</v>
      </c>
      <c r="I170" t="s" s="28">
        <v>36</v>
      </c>
      <c r="J170" t="s" s="28">
        <v>47</v>
      </c>
      <c r="K170" s="30"/>
      <c r="L170" s="30"/>
      <c r="M170" t="s" s="31">
        <v>84</v>
      </c>
      <c r="N170" t="s" s="28">
        <v>20</v>
      </c>
      <c r="O170" t="s" s="28">
        <v>20</v>
      </c>
      <c r="P170" t="s" s="28">
        <v>85</v>
      </c>
      <c r="Q170" s="16">
        <v>0.1354166666666667</v>
      </c>
      <c r="R170" s="13">
        <v>0</v>
      </c>
      <c r="S170" t="s" s="32">
        <v>82</v>
      </c>
      <c r="T170" t="s" s="28">
        <v>30</v>
      </c>
      <c r="U170" t="s" s="28">
        <v>641</v>
      </c>
      <c r="V170" s="11"/>
    </row>
    <row r="171" ht="85.65" customHeight="1">
      <c r="A171" t="s" s="27">
        <v>637</v>
      </c>
      <c r="B171" s="10">
        <f>IF(COUNTIF($A171,$A172)=0,1,"")</f>
        <v>1</v>
      </c>
      <c r="C171" t="s" s="28">
        <v>642</v>
      </c>
      <c r="D171" t="s" s="28">
        <v>639</v>
      </c>
      <c r="E171" t="s" s="28">
        <v>14</v>
      </c>
      <c r="F171" t="s" s="28">
        <v>82</v>
      </c>
      <c r="G171" t="s" s="29">
        <v>25</v>
      </c>
      <c r="H171" s="11"/>
      <c r="I171" t="s" s="28">
        <v>38</v>
      </c>
      <c r="J171" t="s" s="28">
        <v>56</v>
      </c>
      <c r="K171" s="30"/>
      <c r="L171" s="30"/>
      <c r="M171" t="s" s="31">
        <v>84</v>
      </c>
      <c r="N171" t="s" s="28">
        <v>20</v>
      </c>
      <c r="O171" t="s" s="28">
        <v>20</v>
      </c>
      <c r="P171" t="s" s="28">
        <v>85</v>
      </c>
      <c r="Q171" s="16">
        <v>0.125</v>
      </c>
      <c r="R171" s="13">
        <v>0</v>
      </c>
      <c r="S171" t="s" s="32">
        <v>82</v>
      </c>
      <c r="T171" t="s" s="28">
        <v>30</v>
      </c>
      <c r="U171" s="11"/>
      <c r="V171" s="11"/>
    </row>
    <row r="172" ht="107.65" customHeight="1">
      <c r="A172" t="s" s="27">
        <v>643</v>
      </c>
      <c r="B172" t="s" s="28">
        <f>IF(COUNTIF($A172,$A173)=0,1,"")</f>
      </c>
      <c r="C172" t="s" s="28">
        <v>644</v>
      </c>
      <c r="D172" t="s" s="28">
        <v>645</v>
      </c>
      <c r="E172" t="s" s="28">
        <v>14</v>
      </c>
      <c r="F172" t="s" s="28">
        <v>82</v>
      </c>
      <c r="G172" t="s" s="29">
        <v>25</v>
      </c>
      <c r="H172" t="s" s="28">
        <v>646</v>
      </c>
      <c r="I172" t="s" s="28">
        <v>38</v>
      </c>
      <c r="J172" t="s" s="28">
        <v>56</v>
      </c>
      <c r="K172" s="30"/>
      <c r="L172" s="30"/>
      <c r="M172" t="s" s="31">
        <v>84</v>
      </c>
      <c r="N172" t="s" s="28">
        <v>20</v>
      </c>
      <c r="O172" t="s" s="28">
        <v>647</v>
      </c>
      <c r="P172" t="s" s="28">
        <v>368</v>
      </c>
      <c r="Q172" s="16">
        <v>0.25</v>
      </c>
      <c r="R172" s="13">
        <v>120</v>
      </c>
      <c r="S172" s="33">
        <v>20</v>
      </c>
      <c r="T172" t="s" s="28">
        <v>29</v>
      </c>
      <c r="U172" t="s" s="28">
        <v>648</v>
      </c>
      <c r="V172" s="11"/>
    </row>
    <row r="173" ht="63.65" customHeight="1">
      <c r="A173" t="s" s="27">
        <v>643</v>
      </c>
      <c r="B173" t="s" s="28">
        <f>IF(COUNTIF($A173,$A174)=0,1,"")</f>
      </c>
      <c r="C173" t="s" s="28">
        <v>649</v>
      </c>
      <c r="D173" t="s" s="28">
        <v>650</v>
      </c>
      <c r="E173" t="s" s="28">
        <v>14</v>
      </c>
      <c r="F173" t="s" s="28">
        <v>82</v>
      </c>
      <c r="G173" t="s" s="29">
        <v>25</v>
      </c>
      <c r="H173" s="11"/>
      <c r="I173" t="s" s="28">
        <v>38</v>
      </c>
      <c r="J173" t="s" s="28">
        <v>56</v>
      </c>
      <c r="K173" s="30"/>
      <c r="L173" s="30"/>
      <c r="M173" t="s" s="31">
        <v>84</v>
      </c>
      <c r="N173" t="s" s="28">
        <v>20</v>
      </c>
      <c r="O173" s="11"/>
      <c r="P173" t="s" s="28">
        <v>368</v>
      </c>
      <c r="Q173" s="16">
        <v>0.25</v>
      </c>
      <c r="R173" s="13">
        <v>120</v>
      </c>
      <c r="S173" s="33">
        <v>20</v>
      </c>
      <c r="T173" t="s" s="28">
        <v>29</v>
      </c>
      <c r="U173" t="s" s="28">
        <v>648</v>
      </c>
      <c r="V173" s="11"/>
    </row>
    <row r="174" ht="85.65" customHeight="1">
      <c r="A174" t="s" s="27">
        <v>643</v>
      </c>
      <c r="B174" s="10">
        <f>IF(COUNTIF($A174,$A175)=0,1,"")</f>
        <v>1</v>
      </c>
      <c r="C174" t="s" s="28">
        <v>651</v>
      </c>
      <c r="D174" t="s" s="28">
        <v>652</v>
      </c>
      <c r="E174" t="s" s="28">
        <v>14</v>
      </c>
      <c r="F174" t="s" s="28">
        <v>82</v>
      </c>
      <c r="G174" t="s" s="29">
        <v>25</v>
      </c>
      <c r="H174" s="11"/>
      <c r="I174" t="s" s="28">
        <v>38</v>
      </c>
      <c r="J174" t="s" s="28">
        <v>56</v>
      </c>
      <c r="K174" s="30"/>
      <c r="L174" s="30"/>
      <c r="M174" s="30"/>
      <c r="N174" t="s" s="28">
        <v>20</v>
      </c>
      <c r="O174" s="11"/>
      <c r="P174" t="s" s="28">
        <v>85</v>
      </c>
      <c r="Q174" s="16">
        <v>0.04166666666666666</v>
      </c>
      <c r="R174" s="13">
        <v>0</v>
      </c>
      <c r="S174" t="s" s="32">
        <v>82</v>
      </c>
      <c r="T174" t="s" s="28">
        <v>29</v>
      </c>
      <c r="U174" t="s" s="28">
        <v>653</v>
      </c>
      <c r="V174" s="11"/>
    </row>
    <row r="175" ht="129.65" customHeight="1">
      <c r="A175" t="s" s="27">
        <v>654</v>
      </c>
      <c r="B175" t="s" s="28">
        <f>IF(COUNTIF($A175,$A176)=0,1,"")</f>
      </c>
      <c r="C175" t="s" s="28">
        <v>655</v>
      </c>
      <c r="D175" t="s" s="28">
        <v>656</v>
      </c>
      <c r="E175" t="s" s="28">
        <v>14</v>
      </c>
      <c r="F175" t="s" s="28">
        <v>82</v>
      </c>
      <c r="G175" t="s" s="29">
        <v>25</v>
      </c>
      <c r="H175" t="s" s="28">
        <v>657</v>
      </c>
      <c r="I175" t="s" s="28">
        <v>39</v>
      </c>
      <c r="J175" t="s" s="28">
        <v>52</v>
      </c>
      <c r="K175" s="30"/>
      <c r="L175" s="30"/>
      <c r="M175" t="s" s="31">
        <v>84</v>
      </c>
      <c r="N175" t="s" s="28">
        <v>20</v>
      </c>
      <c r="O175" t="s" s="28">
        <v>658</v>
      </c>
      <c r="P175" t="s" s="28">
        <v>85</v>
      </c>
      <c r="Q175" s="16">
        <v>0.25</v>
      </c>
      <c r="R175" s="13">
        <v>136</v>
      </c>
      <c r="S175" s="33">
        <v>22.6666666666667</v>
      </c>
      <c r="T175" t="s" s="28">
        <v>30</v>
      </c>
      <c r="U175" t="s" s="28">
        <v>659</v>
      </c>
      <c r="V175" s="11"/>
    </row>
    <row r="176" ht="96.65" customHeight="1">
      <c r="A176" t="s" s="27">
        <v>654</v>
      </c>
      <c r="B176" t="s" s="28">
        <f>IF(COUNTIF($A176,$A177)=0,1,"")</f>
      </c>
      <c r="C176" t="s" s="28">
        <v>660</v>
      </c>
      <c r="D176" t="s" s="28">
        <v>661</v>
      </c>
      <c r="E176" t="s" s="28">
        <v>14</v>
      </c>
      <c r="F176" t="s" s="28">
        <v>82</v>
      </c>
      <c r="G176" t="s" s="29">
        <v>25</v>
      </c>
      <c r="H176" s="11"/>
      <c r="I176" t="s" s="28">
        <v>35</v>
      </c>
      <c r="J176" t="s" s="28">
        <v>43</v>
      </c>
      <c r="K176" s="30"/>
      <c r="L176" s="30"/>
      <c r="M176" t="s" s="31">
        <v>84</v>
      </c>
      <c r="N176" t="s" s="28">
        <v>20</v>
      </c>
      <c r="O176" s="11"/>
      <c r="P176" t="s" s="28">
        <v>85</v>
      </c>
      <c r="Q176" s="16">
        <v>0.08333333333333333</v>
      </c>
      <c r="R176" s="13">
        <v>0</v>
      </c>
      <c r="S176" t="s" s="32">
        <v>82</v>
      </c>
      <c r="T176" t="s" s="28">
        <v>29</v>
      </c>
      <c r="U176" t="s" s="28">
        <v>662</v>
      </c>
      <c r="V176" s="11"/>
    </row>
    <row r="177" ht="85.65" customHeight="1">
      <c r="A177" t="s" s="27">
        <v>654</v>
      </c>
      <c r="B177" t="s" s="28">
        <f>IF(COUNTIF($A177,$A178)=0,1,"")</f>
      </c>
      <c r="C177" t="s" s="28">
        <v>663</v>
      </c>
      <c r="D177" t="s" s="28">
        <v>664</v>
      </c>
      <c r="E177" t="s" s="28">
        <v>14</v>
      </c>
      <c r="F177" t="s" s="28">
        <v>82</v>
      </c>
      <c r="G177" t="s" s="29">
        <v>25</v>
      </c>
      <c r="H177" s="11"/>
      <c r="I177" t="s" s="28">
        <v>40</v>
      </c>
      <c r="J177" t="s" s="28">
        <v>40</v>
      </c>
      <c r="K177" s="30"/>
      <c r="L177" s="30"/>
      <c r="M177" t="s" s="31">
        <v>84</v>
      </c>
      <c r="N177" t="s" s="28">
        <v>20</v>
      </c>
      <c r="O177" s="11"/>
      <c r="P177" t="s" s="28">
        <v>85</v>
      </c>
      <c r="Q177" s="16">
        <v>0.25</v>
      </c>
      <c r="R177" s="13">
        <v>272</v>
      </c>
      <c r="S177" s="33">
        <v>45.3333333333333</v>
      </c>
      <c r="T177" t="s" s="28">
        <v>30</v>
      </c>
      <c r="U177" t="s" s="28">
        <v>665</v>
      </c>
      <c r="V177" s="11"/>
    </row>
    <row r="178" ht="96.65" customHeight="1">
      <c r="A178" t="s" s="27">
        <v>654</v>
      </c>
      <c r="B178" s="10">
        <f>IF(COUNTIF($A178,$A179)=0,1,"")</f>
        <v>1</v>
      </c>
      <c r="C178" t="s" s="28">
        <v>666</v>
      </c>
      <c r="D178" t="s" s="28">
        <v>667</v>
      </c>
      <c r="E178" t="s" s="28">
        <v>14</v>
      </c>
      <c r="F178" t="s" s="28">
        <v>82</v>
      </c>
      <c r="G178" t="s" s="29">
        <v>25</v>
      </c>
      <c r="H178" s="11"/>
      <c r="I178" t="s" s="28">
        <v>37</v>
      </c>
      <c r="J178" t="s" s="28">
        <v>48</v>
      </c>
      <c r="K178" s="30"/>
      <c r="L178" s="30"/>
      <c r="M178" t="s" s="31">
        <v>84</v>
      </c>
      <c r="N178" t="s" s="28">
        <v>20</v>
      </c>
      <c r="O178" s="11"/>
      <c r="P178" t="s" s="28">
        <v>85</v>
      </c>
      <c r="Q178" s="16">
        <v>0.125</v>
      </c>
      <c r="R178" s="13">
        <v>75</v>
      </c>
      <c r="S178" s="33">
        <v>25</v>
      </c>
      <c r="T178" t="s" s="28">
        <v>29</v>
      </c>
      <c r="U178" t="s" s="28">
        <v>668</v>
      </c>
      <c r="V178" s="11"/>
    </row>
    <row r="179" ht="96.65" customHeight="1">
      <c r="A179" t="s" s="27">
        <v>669</v>
      </c>
      <c r="B179" s="10">
        <f>IF(COUNTIF($A179,$A180)=0,1,"")</f>
        <v>1</v>
      </c>
      <c r="C179" t="s" s="28">
        <v>670</v>
      </c>
      <c r="D179" t="s" s="28">
        <v>671</v>
      </c>
      <c r="E179" t="s" s="28">
        <v>15</v>
      </c>
      <c r="F179" t="s" s="28">
        <v>82</v>
      </c>
      <c r="G179" t="s" s="29">
        <v>25</v>
      </c>
      <c r="H179" t="s" s="28">
        <v>672</v>
      </c>
      <c r="I179" t="s" s="28">
        <v>35</v>
      </c>
      <c r="J179" t="s" s="28">
        <v>42</v>
      </c>
      <c r="K179" s="30"/>
      <c r="L179" s="30"/>
      <c r="M179" s="30"/>
      <c r="N179" t="s" s="28">
        <v>20</v>
      </c>
      <c r="O179" t="s" s="28">
        <v>20</v>
      </c>
      <c r="P179" t="s" s="28">
        <v>85</v>
      </c>
      <c r="Q179" s="16">
        <v>0.2916666666666667</v>
      </c>
      <c r="R179" s="13">
        <v>0</v>
      </c>
      <c r="S179" t="s" s="32">
        <v>82</v>
      </c>
      <c r="T179" t="s" s="28">
        <v>29</v>
      </c>
      <c r="U179" t="s" s="28">
        <v>216</v>
      </c>
      <c r="V179" s="11"/>
    </row>
    <row r="180" ht="96.65" customHeight="1">
      <c r="A180" t="s" s="27">
        <v>673</v>
      </c>
      <c r="B180" s="10">
        <f>IF(COUNTIF($A180,$A181)=0,1,"")</f>
        <v>1</v>
      </c>
      <c r="C180" t="s" s="28">
        <v>674</v>
      </c>
      <c r="D180" t="s" s="28">
        <v>675</v>
      </c>
      <c r="E180" t="s" s="28">
        <v>14</v>
      </c>
      <c r="F180" t="s" s="28">
        <v>82</v>
      </c>
      <c r="G180" t="s" s="29">
        <v>25</v>
      </c>
      <c r="H180" t="s" s="28">
        <v>676</v>
      </c>
      <c r="I180" t="s" s="28">
        <v>36</v>
      </c>
      <c r="J180" t="s" s="28">
        <v>47</v>
      </c>
      <c r="K180" s="30"/>
      <c r="L180" s="30"/>
      <c r="M180" s="30"/>
      <c r="N180" t="s" s="28">
        <v>20</v>
      </c>
      <c r="O180" t="s" s="28">
        <v>677</v>
      </c>
      <c r="P180" t="s" s="28">
        <v>85</v>
      </c>
      <c r="Q180" s="16">
        <v>0.0625</v>
      </c>
      <c r="R180" s="13">
        <v>0</v>
      </c>
      <c r="S180" t="s" s="32">
        <v>82</v>
      </c>
      <c r="T180" t="s" s="28">
        <v>29</v>
      </c>
      <c r="U180" t="s" s="28">
        <v>419</v>
      </c>
      <c r="V180" s="11"/>
    </row>
    <row r="181" ht="129.65" customHeight="1">
      <c r="A181" t="s" s="27">
        <v>678</v>
      </c>
      <c r="B181" s="10">
        <f>IF(COUNTIF($A181,$A182)=0,1,"")</f>
        <v>1</v>
      </c>
      <c r="C181" t="s" s="28">
        <v>679</v>
      </c>
      <c r="D181" t="s" s="28">
        <v>680</v>
      </c>
      <c r="E181" t="s" s="28">
        <v>15</v>
      </c>
      <c r="F181" t="s" s="28">
        <v>681</v>
      </c>
      <c r="G181" t="s" s="29">
        <v>24</v>
      </c>
      <c r="H181" t="s" s="28">
        <v>682</v>
      </c>
      <c r="I181" t="s" s="28">
        <v>37</v>
      </c>
      <c r="J181" t="s" s="28">
        <v>11</v>
      </c>
      <c r="K181" s="30"/>
      <c r="L181" s="30"/>
      <c r="M181" s="30"/>
      <c r="N181" t="s" s="28">
        <v>20</v>
      </c>
      <c r="O181" t="s" s="28">
        <v>683</v>
      </c>
      <c r="P181" t="s" s="28">
        <v>85</v>
      </c>
      <c r="Q181" t="s" s="28">
        <v>20</v>
      </c>
      <c r="R181" s="13">
        <v>0</v>
      </c>
      <c r="S181" t="s" s="32">
        <v>82</v>
      </c>
      <c r="T181" t="s" s="28">
        <v>29</v>
      </c>
      <c r="U181" t="s" s="28">
        <v>20</v>
      </c>
      <c r="V181" s="11"/>
    </row>
    <row r="182" ht="250.65" customHeight="1">
      <c r="A182" t="s" s="27">
        <v>684</v>
      </c>
      <c r="B182" s="10">
        <f>IF(COUNTIF($A182,$A183)=0,1,"")</f>
        <v>1</v>
      </c>
      <c r="C182" t="s" s="28">
        <v>685</v>
      </c>
      <c r="D182" t="s" s="28">
        <v>686</v>
      </c>
      <c r="E182" t="s" s="28">
        <v>15</v>
      </c>
      <c r="F182" t="s" s="28">
        <v>82</v>
      </c>
      <c r="G182" t="s" s="29">
        <v>25</v>
      </c>
      <c r="H182" t="s" s="28">
        <v>687</v>
      </c>
      <c r="I182" t="s" s="28">
        <v>37</v>
      </c>
      <c r="J182" t="s" s="28">
        <v>48</v>
      </c>
      <c r="K182" t="s" s="31">
        <v>84</v>
      </c>
      <c r="L182" s="30"/>
      <c r="M182" s="30"/>
      <c r="N182" t="s" s="28">
        <v>20</v>
      </c>
      <c r="O182" t="s" s="28">
        <v>688</v>
      </c>
      <c r="P182" t="s" s="28">
        <v>85</v>
      </c>
      <c r="Q182" s="16">
        <v>0.08333333333333333</v>
      </c>
      <c r="R182" s="13">
        <v>95</v>
      </c>
      <c r="S182" s="33">
        <v>47.5</v>
      </c>
      <c r="T182" t="s" s="28">
        <v>29</v>
      </c>
      <c r="U182" t="s" s="28">
        <v>689</v>
      </c>
      <c r="V182" s="11"/>
    </row>
    <row r="183" ht="107.65" customHeight="1">
      <c r="A183" t="s" s="27">
        <v>690</v>
      </c>
      <c r="B183" t="s" s="28">
        <f>IF(COUNTIF($A183,$A184)=0,1,"")</f>
      </c>
      <c r="C183" t="s" s="28">
        <v>691</v>
      </c>
      <c r="D183" t="s" s="28">
        <v>692</v>
      </c>
      <c r="E183" t="s" s="28">
        <v>15</v>
      </c>
      <c r="F183" t="s" s="28">
        <v>82</v>
      </c>
      <c r="G183" t="s" s="29">
        <v>25</v>
      </c>
      <c r="H183" t="s" s="28">
        <v>693</v>
      </c>
      <c r="I183" t="s" s="28">
        <v>37</v>
      </c>
      <c r="J183" t="s" s="28">
        <v>48</v>
      </c>
      <c r="K183" s="30"/>
      <c r="L183" s="30"/>
      <c r="M183" s="30"/>
      <c r="N183" t="s" s="28">
        <v>694</v>
      </c>
      <c r="O183" t="s" s="28">
        <v>20</v>
      </c>
      <c r="P183" t="s" s="28">
        <v>20</v>
      </c>
      <c r="Q183" t="s" s="28">
        <v>20</v>
      </c>
      <c r="R183" s="13">
        <v>0</v>
      </c>
      <c r="S183" t="s" s="32">
        <v>82</v>
      </c>
      <c r="T183" t="s" s="28">
        <v>29</v>
      </c>
      <c r="U183" t="s" s="28">
        <v>695</v>
      </c>
      <c r="V183" s="11"/>
    </row>
    <row r="184" ht="96.65" customHeight="1">
      <c r="A184" t="s" s="27">
        <v>690</v>
      </c>
      <c r="B184" t="s" s="28">
        <f>IF(COUNTIF($A184,$A185)=0,1,"")</f>
      </c>
      <c r="C184" t="s" s="28">
        <v>9</v>
      </c>
      <c r="D184" t="s" s="28">
        <v>696</v>
      </c>
      <c r="E184" t="s" s="28">
        <v>15</v>
      </c>
      <c r="F184" t="s" s="28">
        <v>82</v>
      </c>
      <c r="G184" t="s" s="29">
        <v>25</v>
      </c>
      <c r="H184" s="11"/>
      <c r="I184" t="s" s="28">
        <v>40</v>
      </c>
      <c r="J184" t="s" s="28">
        <v>40</v>
      </c>
      <c r="K184" s="30"/>
      <c r="L184" s="30"/>
      <c r="M184" s="30"/>
      <c r="N184" t="s" s="28">
        <v>697</v>
      </c>
      <c r="O184" t="s" s="28">
        <v>20</v>
      </c>
      <c r="P184" t="s" s="28">
        <v>20</v>
      </c>
      <c r="Q184" t="s" s="28">
        <v>20</v>
      </c>
      <c r="R184" s="13">
        <v>0</v>
      </c>
      <c r="S184" t="s" s="32">
        <v>82</v>
      </c>
      <c r="T184" t="s" s="28">
        <v>29</v>
      </c>
      <c r="U184" t="s" s="28">
        <v>698</v>
      </c>
      <c r="V184" s="11"/>
    </row>
    <row r="185" ht="85.65" customHeight="1">
      <c r="A185" t="s" s="27">
        <v>690</v>
      </c>
      <c r="B185" s="10">
        <f>IF(COUNTIF($A185,$A186)=0,1,"")</f>
        <v>1</v>
      </c>
      <c r="C185" t="s" s="28">
        <v>699</v>
      </c>
      <c r="D185" t="s" s="28">
        <v>700</v>
      </c>
      <c r="E185" t="s" s="28">
        <v>15</v>
      </c>
      <c r="F185" t="s" s="28">
        <v>82</v>
      </c>
      <c r="G185" t="s" s="29">
        <v>25</v>
      </c>
      <c r="H185" s="11"/>
      <c r="I185" t="s" s="28">
        <v>37</v>
      </c>
      <c r="J185" t="s" s="28">
        <v>48</v>
      </c>
      <c r="K185" t="s" s="31">
        <v>84</v>
      </c>
      <c r="L185" s="30"/>
      <c r="M185" s="30"/>
      <c r="N185" t="s" s="28">
        <v>701</v>
      </c>
      <c r="O185" t="s" s="28">
        <v>20</v>
      </c>
      <c r="P185" t="s" s="28">
        <v>85</v>
      </c>
      <c r="Q185" s="16">
        <v>0.08333333333333333</v>
      </c>
      <c r="R185" s="13">
        <v>0</v>
      </c>
      <c r="S185" t="s" s="32">
        <v>82</v>
      </c>
      <c r="T185" t="s" s="28">
        <v>29</v>
      </c>
      <c r="U185" t="s" s="28">
        <v>702</v>
      </c>
      <c r="V185" s="11"/>
    </row>
    <row r="186" ht="96.65" customHeight="1">
      <c r="A186" t="s" s="27">
        <v>703</v>
      </c>
      <c r="B186" t="s" s="28">
        <f>IF(COUNTIF($A186,$A187)=0,1,"")</f>
      </c>
      <c r="C186" t="s" s="28">
        <v>704</v>
      </c>
      <c r="D186" t="s" s="28">
        <v>705</v>
      </c>
      <c r="E186" t="s" s="28">
        <v>14</v>
      </c>
      <c r="F186" t="s" s="28">
        <v>82</v>
      </c>
      <c r="G186" t="s" s="29">
        <v>25</v>
      </c>
      <c r="H186" t="s" s="28">
        <v>706</v>
      </c>
      <c r="I186" t="s" s="28">
        <v>35</v>
      </c>
      <c r="J186" t="s" s="28">
        <v>227</v>
      </c>
      <c r="K186" s="30"/>
      <c r="L186" s="30"/>
      <c r="M186" s="30"/>
      <c r="N186" t="s" s="28">
        <v>707</v>
      </c>
      <c r="O186" t="s" s="28">
        <v>20</v>
      </c>
      <c r="P186" t="s" s="28">
        <v>85</v>
      </c>
      <c r="Q186" s="16">
        <v>0.04166666666666666</v>
      </c>
      <c r="R186" s="13">
        <v>0</v>
      </c>
      <c r="S186" t="s" s="32">
        <v>82</v>
      </c>
      <c r="T186" t="s" s="28">
        <v>29</v>
      </c>
      <c r="U186" t="s" s="28">
        <v>270</v>
      </c>
      <c r="V186" s="11"/>
    </row>
    <row r="187" ht="107.65" customHeight="1">
      <c r="A187" t="s" s="27">
        <v>703</v>
      </c>
      <c r="B187" t="s" s="28">
        <f>IF(COUNTIF($A187,$A188)=0,1,"")</f>
      </c>
      <c r="C187" t="s" s="28">
        <v>708</v>
      </c>
      <c r="D187" t="s" s="28">
        <v>709</v>
      </c>
      <c r="E187" t="s" s="28">
        <v>14</v>
      </c>
      <c r="F187" t="s" s="28">
        <v>82</v>
      </c>
      <c r="G187" t="s" s="29">
        <v>25</v>
      </c>
      <c r="H187" s="11"/>
      <c r="I187" t="s" s="28">
        <v>35</v>
      </c>
      <c r="J187" t="s" s="28">
        <v>42</v>
      </c>
      <c r="K187" s="30"/>
      <c r="L187" s="30"/>
      <c r="M187" s="30"/>
      <c r="N187" s="11"/>
      <c r="O187" t="s" s="28">
        <v>20</v>
      </c>
      <c r="P187" t="s" s="28">
        <v>85</v>
      </c>
      <c r="Q187" s="16">
        <v>0.04166666666666666</v>
      </c>
      <c r="R187" s="13">
        <v>0</v>
      </c>
      <c r="S187" t="s" s="32">
        <v>82</v>
      </c>
      <c r="T187" t="s" s="28">
        <v>29</v>
      </c>
      <c r="U187" t="s" s="28">
        <v>270</v>
      </c>
      <c r="V187" s="11"/>
    </row>
    <row r="188" ht="129.65" customHeight="1">
      <c r="A188" t="s" s="27">
        <v>703</v>
      </c>
      <c r="B188" t="s" s="28">
        <f>IF(COUNTIF($A188,$A189)=0,1,"")</f>
      </c>
      <c r="C188" t="s" s="28">
        <v>710</v>
      </c>
      <c r="D188" t="s" s="28">
        <v>711</v>
      </c>
      <c r="E188" t="s" s="28">
        <v>14</v>
      </c>
      <c r="F188" t="s" s="28">
        <v>82</v>
      </c>
      <c r="G188" t="s" s="29">
        <v>25</v>
      </c>
      <c r="H188" s="11"/>
      <c r="I188" t="s" s="28">
        <v>35</v>
      </c>
      <c r="J188" t="s" s="28">
        <v>42</v>
      </c>
      <c r="K188" s="30"/>
      <c r="L188" s="30"/>
      <c r="M188" s="30"/>
      <c r="N188" s="11"/>
      <c r="O188" t="s" s="28">
        <v>20</v>
      </c>
      <c r="P188" t="s" s="28">
        <v>85</v>
      </c>
      <c r="Q188" s="16">
        <v>0.04166666666666666</v>
      </c>
      <c r="R188" s="13">
        <v>0</v>
      </c>
      <c r="S188" t="s" s="32">
        <v>82</v>
      </c>
      <c r="T188" t="s" s="28">
        <v>29</v>
      </c>
      <c r="U188" t="s" s="28">
        <v>270</v>
      </c>
      <c r="V188" s="11"/>
    </row>
    <row r="189" ht="118.65" customHeight="1">
      <c r="A189" t="s" s="27">
        <v>703</v>
      </c>
      <c r="B189" t="s" s="28">
        <f>IF(COUNTIF($A189,$A190)=0,1,"")</f>
      </c>
      <c r="C189" t="s" s="28">
        <v>712</v>
      </c>
      <c r="D189" t="s" s="28">
        <v>713</v>
      </c>
      <c r="E189" t="s" s="28">
        <v>14</v>
      </c>
      <c r="F189" t="s" s="28">
        <v>82</v>
      </c>
      <c r="G189" t="s" s="29">
        <v>25</v>
      </c>
      <c r="H189" s="11"/>
      <c r="I189" t="s" s="28">
        <v>35</v>
      </c>
      <c r="J189" t="s" s="28">
        <v>42</v>
      </c>
      <c r="K189" s="30"/>
      <c r="L189" s="30"/>
      <c r="M189" s="30"/>
      <c r="N189" s="11"/>
      <c r="O189" t="s" s="28">
        <v>20</v>
      </c>
      <c r="P189" t="s" s="28">
        <v>85</v>
      </c>
      <c r="Q189" s="16">
        <v>0.02083333333333333</v>
      </c>
      <c r="R189" s="13">
        <v>0</v>
      </c>
      <c r="S189" t="s" s="32">
        <v>82</v>
      </c>
      <c r="T189" t="s" s="28">
        <v>29</v>
      </c>
      <c r="U189" t="s" s="28">
        <v>270</v>
      </c>
      <c r="V189" s="11"/>
    </row>
    <row r="190" ht="118.65" customHeight="1">
      <c r="A190" t="s" s="27">
        <v>703</v>
      </c>
      <c r="B190" t="s" s="28">
        <f>IF(COUNTIF($A190,$A191)=0,1,"")</f>
      </c>
      <c r="C190" t="s" s="28">
        <v>714</v>
      </c>
      <c r="D190" t="s" s="28">
        <v>715</v>
      </c>
      <c r="E190" t="s" s="28">
        <v>14</v>
      </c>
      <c r="F190" t="s" s="28">
        <v>82</v>
      </c>
      <c r="G190" t="s" s="29">
        <v>25</v>
      </c>
      <c r="H190" s="11"/>
      <c r="I190" t="s" s="28">
        <v>36</v>
      </c>
      <c r="J190" t="s" s="28">
        <v>42</v>
      </c>
      <c r="K190" s="30"/>
      <c r="L190" s="30"/>
      <c r="M190" s="30"/>
      <c r="N190" s="11"/>
      <c r="O190" t="s" s="28">
        <v>20</v>
      </c>
      <c r="P190" t="s" s="28">
        <v>85</v>
      </c>
      <c r="Q190" s="16">
        <v>0.04166666666666666</v>
      </c>
      <c r="R190" s="13">
        <v>0</v>
      </c>
      <c r="S190" t="s" s="32">
        <v>82</v>
      </c>
      <c r="T190" t="s" s="28">
        <v>29</v>
      </c>
      <c r="U190" t="s" s="28">
        <v>270</v>
      </c>
      <c r="V190" s="11"/>
    </row>
    <row r="191" ht="107.65" customHeight="1">
      <c r="A191" t="s" s="27">
        <v>703</v>
      </c>
      <c r="B191" t="s" s="28">
        <f>IF(COUNTIF($A191,$A192)=0,1,"")</f>
      </c>
      <c r="C191" t="s" s="28">
        <v>716</v>
      </c>
      <c r="D191" t="s" s="28">
        <v>717</v>
      </c>
      <c r="E191" t="s" s="28">
        <v>14</v>
      </c>
      <c r="F191" t="s" s="28">
        <v>82</v>
      </c>
      <c r="G191" t="s" s="29">
        <v>25</v>
      </c>
      <c r="H191" s="11"/>
      <c r="I191" t="s" s="28">
        <v>36</v>
      </c>
      <c r="J191" t="s" s="28">
        <v>44</v>
      </c>
      <c r="K191" s="30"/>
      <c r="L191" s="30"/>
      <c r="M191" s="30"/>
      <c r="N191" s="11"/>
      <c r="O191" t="s" s="28">
        <v>20</v>
      </c>
      <c r="P191" t="s" s="28">
        <v>85</v>
      </c>
      <c r="Q191" s="16">
        <v>0.04166666666666666</v>
      </c>
      <c r="R191" s="13">
        <v>0</v>
      </c>
      <c r="S191" t="s" s="32">
        <v>82</v>
      </c>
      <c r="T191" t="s" s="28">
        <v>29</v>
      </c>
      <c r="U191" t="s" s="28">
        <v>270</v>
      </c>
      <c r="V191" s="11"/>
    </row>
    <row r="192" ht="129.65" customHeight="1">
      <c r="A192" t="s" s="27">
        <v>703</v>
      </c>
      <c r="B192" t="s" s="28">
        <f>IF(COUNTIF($A192,$A193)=0,1,"")</f>
      </c>
      <c r="C192" t="s" s="28">
        <v>718</v>
      </c>
      <c r="D192" t="s" s="28">
        <v>719</v>
      </c>
      <c r="E192" t="s" s="28">
        <v>14</v>
      </c>
      <c r="F192" t="s" s="28">
        <v>82</v>
      </c>
      <c r="G192" t="s" s="29">
        <v>25</v>
      </c>
      <c r="H192" s="11"/>
      <c r="I192" t="s" s="28">
        <v>36</v>
      </c>
      <c r="J192" t="s" s="28">
        <v>44</v>
      </c>
      <c r="K192" s="30"/>
      <c r="L192" s="30"/>
      <c r="M192" s="30"/>
      <c r="N192" s="11"/>
      <c r="O192" t="s" s="28">
        <v>20</v>
      </c>
      <c r="P192" t="s" s="28">
        <v>85</v>
      </c>
      <c r="Q192" s="16">
        <v>0.04166666666666666</v>
      </c>
      <c r="R192" s="13">
        <v>0</v>
      </c>
      <c r="S192" t="s" s="32">
        <v>82</v>
      </c>
      <c r="T192" t="s" s="28">
        <v>29</v>
      </c>
      <c r="U192" t="s" s="28">
        <v>270</v>
      </c>
      <c r="V192" s="11"/>
    </row>
    <row r="193" ht="129.65" customHeight="1">
      <c r="A193" t="s" s="27">
        <v>703</v>
      </c>
      <c r="B193" s="10">
        <f>IF(COUNTIF($A193,$A194)=0,1,"")</f>
        <v>1</v>
      </c>
      <c r="C193" t="s" s="28">
        <v>720</v>
      </c>
      <c r="D193" t="s" s="28">
        <v>721</v>
      </c>
      <c r="E193" t="s" s="28">
        <v>14</v>
      </c>
      <c r="F193" t="s" s="28">
        <v>82</v>
      </c>
      <c r="G193" t="s" s="29">
        <v>25</v>
      </c>
      <c r="H193" s="11"/>
      <c r="I193" t="s" s="28">
        <v>36</v>
      </c>
      <c r="J193" t="s" s="28">
        <v>44</v>
      </c>
      <c r="K193" s="30"/>
      <c r="L193" s="30"/>
      <c r="M193" s="30"/>
      <c r="N193" s="11"/>
      <c r="O193" t="s" s="28">
        <v>20</v>
      </c>
      <c r="P193" t="s" s="28">
        <v>85</v>
      </c>
      <c r="Q193" s="16">
        <v>0.04166666666666666</v>
      </c>
      <c r="R193" s="13">
        <v>0</v>
      </c>
      <c r="S193" t="s" s="32">
        <v>82</v>
      </c>
      <c r="T193" t="s" s="28">
        <v>29</v>
      </c>
      <c r="U193" t="s" s="28">
        <v>270</v>
      </c>
      <c r="V193" s="11"/>
    </row>
    <row r="194" ht="372.65" customHeight="1">
      <c r="A194" t="s" s="27">
        <v>722</v>
      </c>
      <c r="B194" s="10">
        <f>IF(COUNTIF($A194,$A195)=0,1,"")</f>
        <v>1</v>
      </c>
      <c r="C194" t="s" s="28">
        <v>723</v>
      </c>
      <c r="D194" t="s" s="28">
        <v>724</v>
      </c>
      <c r="E194" t="s" s="28">
        <v>14</v>
      </c>
      <c r="F194" t="s" s="28">
        <v>82</v>
      </c>
      <c r="G194" t="s" s="29">
        <v>25</v>
      </c>
      <c r="H194" t="s" s="28">
        <v>725</v>
      </c>
      <c r="I194" t="s" s="28">
        <v>35</v>
      </c>
      <c r="J194" t="s" s="28">
        <v>42</v>
      </c>
      <c r="K194" s="30"/>
      <c r="L194" t="s" s="31">
        <v>84</v>
      </c>
      <c r="M194" t="s" s="31">
        <v>84</v>
      </c>
      <c r="N194" t="s" s="28">
        <v>20</v>
      </c>
      <c r="O194" t="s" s="28">
        <v>726</v>
      </c>
      <c r="P194" t="s" s="28">
        <v>85</v>
      </c>
      <c r="Q194" s="16">
        <v>0.25</v>
      </c>
      <c r="R194" s="13">
        <v>0</v>
      </c>
      <c r="S194" t="s" s="32">
        <v>82</v>
      </c>
      <c r="T194" t="s" s="28">
        <v>30</v>
      </c>
      <c r="U194" t="s" s="28">
        <v>727</v>
      </c>
      <c r="V194" s="11"/>
    </row>
    <row r="195" ht="74.65" customHeight="1">
      <c r="A195" t="s" s="27">
        <v>728</v>
      </c>
      <c r="B195" t="s" s="28">
        <f>IF(COUNTIF($A195,$A196)=0,1,"")</f>
      </c>
      <c r="C195" t="s" s="28">
        <v>729</v>
      </c>
      <c r="D195" t="s" s="28">
        <v>730</v>
      </c>
      <c r="E195" t="s" s="28">
        <v>14</v>
      </c>
      <c r="F195" t="s" s="28">
        <v>731</v>
      </c>
      <c r="G195" t="s" s="29">
        <v>24</v>
      </c>
      <c r="H195" t="s" s="28">
        <v>732</v>
      </c>
      <c r="I195" t="s" s="28">
        <v>39</v>
      </c>
      <c r="J195" t="s" s="28">
        <v>46</v>
      </c>
      <c r="K195" s="30"/>
      <c r="L195" s="30"/>
      <c r="M195" t="s" s="31">
        <v>84</v>
      </c>
      <c r="N195" t="s" s="28">
        <v>20</v>
      </c>
      <c r="O195" t="s" s="28">
        <v>20</v>
      </c>
      <c r="P195" t="s" s="28">
        <v>733</v>
      </c>
      <c r="Q195" t="s" s="28">
        <v>20</v>
      </c>
      <c r="R195" s="35">
        <v>1800</v>
      </c>
      <c r="S195" t="s" s="32">
        <v>82</v>
      </c>
      <c r="T195" t="s" s="28">
        <v>20</v>
      </c>
      <c r="U195" t="s" s="28">
        <v>734</v>
      </c>
      <c r="V195" s="11"/>
    </row>
    <row r="196" ht="63.65" customHeight="1">
      <c r="A196" t="s" s="27">
        <v>728</v>
      </c>
      <c r="B196" t="s" s="28">
        <f>IF(COUNTIF($A196,$A197)=0,1,"")</f>
      </c>
      <c r="C196" t="s" s="28">
        <v>735</v>
      </c>
      <c r="D196" t="s" s="28">
        <v>730</v>
      </c>
      <c r="E196" t="s" s="28">
        <v>14</v>
      </c>
      <c r="F196" t="s" s="28">
        <v>736</v>
      </c>
      <c r="G196" t="s" s="29">
        <v>24</v>
      </c>
      <c r="H196" s="11"/>
      <c r="I196" t="s" s="28">
        <v>39</v>
      </c>
      <c r="J196" t="s" s="28">
        <v>46</v>
      </c>
      <c r="K196" s="30"/>
      <c r="L196" t="s" s="31">
        <v>84</v>
      </c>
      <c r="M196" t="s" s="31">
        <v>84</v>
      </c>
      <c r="N196" t="s" s="28">
        <v>20</v>
      </c>
      <c r="O196" t="s" s="28">
        <v>20</v>
      </c>
      <c r="P196" t="s" s="28">
        <v>737</v>
      </c>
      <c r="Q196" t="s" s="28">
        <v>20</v>
      </c>
      <c r="R196" s="35">
        <v>2800</v>
      </c>
      <c r="S196" t="s" s="32">
        <v>82</v>
      </c>
      <c r="T196" t="s" s="28">
        <v>20</v>
      </c>
      <c r="U196" t="s" s="28">
        <v>738</v>
      </c>
      <c r="V196" s="11"/>
    </row>
    <row r="197" ht="96.65" customHeight="1">
      <c r="A197" t="s" s="27">
        <v>728</v>
      </c>
      <c r="B197" t="s" s="28">
        <f>IF(COUNTIF($A197,$A198)=0,1,"")</f>
      </c>
      <c r="C197" t="s" s="28">
        <v>739</v>
      </c>
      <c r="D197" t="s" s="28">
        <v>740</v>
      </c>
      <c r="E197" t="s" s="28">
        <v>14</v>
      </c>
      <c r="F197" t="s" s="28">
        <v>82</v>
      </c>
      <c r="G197" t="s" s="29">
        <v>25</v>
      </c>
      <c r="H197" s="11"/>
      <c r="I197" t="s" s="28">
        <v>36</v>
      </c>
      <c r="J197" t="s" s="28">
        <v>51</v>
      </c>
      <c r="K197" s="30"/>
      <c r="L197" s="30"/>
      <c r="M197" t="s" s="31">
        <v>84</v>
      </c>
      <c r="N197" t="s" s="28">
        <v>20</v>
      </c>
      <c r="O197" t="s" s="28">
        <v>20</v>
      </c>
      <c r="P197" t="s" s="28">
        <v>85</v>
      </c>
      <c r="Q197" s="16">
        <v>0.08333333333333333</v>
      </c>
      <c r="R197" s="13">
        <v>0</v>
      </c>
      <c r="S197" t="s" s="32">
        <v>82</v>
      </c>
      <c r="T197" t="s" s="28">
        <v>29</v>
      </c>
      <c r="U197" t="s" s="28">
        <v>741</v>
      </c>
      <c r="V197" s="11"/>
    </row>
    <row r="198" ht="85.65" customHeight="1">
      <c r="A198" t="s" s="27">
        <v>728</v>
      </c>
      <c r="B198" t="s" s="28">
        <f>IF(COUNTIF($A198,$A199)=0,1,"")</f>
      </c>
      <c r="C198" t="s" s="28">
        <v>742</v>
      </c>
      <c r="D198" t="s" s="28">
        <v>743</v>
      </c>
      <c r="E198" t="s" s="28">
        <v>14</v>
      </c>
      <c r="F198" t="s" s="28">
        <v>82</v>
      </c>
      <c r="G198" t="s" s="29">
        <v>25</v>
      </c>
      <c r="H198" s="11"/>
      <c r="I198" t="s" s="28">
        <v>39</v>
      </c>
      <c r="J198" t="s" s="28">
        <v>54</v>
      </c>
      <c r="K198" s="30"/>
      <c r="L198" s="30"/>
      <c r="M198" t="s" s="31">
        <v>84</v>
      </c>
      <c r="N198" t="s" s="28">
        <v>20</v>
      </c>
      <c r="O198" t="s" s="28">
        <v>20</v>
      </c>
      <c r="P198" t="s" s="28">
        <v>85</v>
      </c>
      <c r="Q198" s="16">
        <v>0.08333333333333333</v>
      </c>
      <c r="R198" s="13">
        <v>0</v>
      </c>
      <c r="S198" t="s" s="32">
        <v>82</v>
      </c>
      <c r="T198" t="s" s="28">
        <v>29</v>
      </c>
      <c r="U198" s="11"/>
      <c r="V198" s="11"/>
    </row>
    <row r="199" ht="74.65" customHeight="1">
      <c r="A199" t="s" s="27">
        <v>728</v>
      </c>
      <c r="B199" t="s" s="28">
        <f>IF(COUNTIF($A199,$A200)=0,1,"")</f>
      </c>
      <c r="C199" t="s" s="28">
        <v>744</v>
      </c>
      <c r="D199" t="s" s="28">
        <v>745</v>
      </c>
      <c r="E199" t="s" s="28">
        <v>14</v>
      </c>
      <c r="F199" t="s" s="28">
        <v>82</v>
      </c>
      <c r="G199" t="s" s="29">
        <v>25</v>
      </c>
      <c r="H199" s="11"/>
      <c r="I199" t="s" s="28">
        <v>36</v>
      </c>
      <c r="J199" t="s" s="28">
        <v>51</v>
      </c>
      <c r="K199" s="30"/>
      <c r="L199" s="30"/>
      <c r="M199" t="s" s="31">
        <v>84</v>
      </c>
      <c r="N199" t="s" s="28">
        <v>20</v>
      </c>
      <c r="O199" t="s" s="28">
        <v>20</v>
      </c>
      <c r="P199" t="s" s="28">
        <v>85</v>
      </c>
      <c r="Q199" s="16">
        <v>0.08333333333333333</v>
      </c>
      <c r="R199" s="13">
        <v>0</v>
      </c>
      <c r="S199" t="s" s="32">
        <v>82</v>
      </c>
      <c r="T199" t="s" s="28">
        <v>29</v>
      </c>
      <c r="U199" s="11"/>
      <c r="V199" s="11"/>
    </row>
    <row r="200" ht="85.65" customHeight="1">
      <c r="A200" t="s" s="27">
        <v>728</v>
      </c>
      <c r="B200" t="s" s="28">
        <f>IF(COUNTIF($A200,$A201)=0,1,"")</f>
      </c>
      <c r="C200" t="s" s="28">
        <v>746</v>
      </c>
      <c r="D200" t="s" s="28">
        <v>747</v>
      </c>
      <c r="E200" t="s" s="28">
        <v>14</v>
      </c>
      <c r="F200" t="s" s="28">
        <v>82</v>
      </c>
      <c r="G200" t="s" s="29">
        <v>25</v>
      </c>
      <c r="H200" s="11"/>
      <c r="I200" t="s" s="28">
        <v>36</v>
      </c>
      <c r="J200" t="s" s="28">
        <v>46</v>
      </c>
      <c r="K200" s="30"/>
      <c r="L200" s="30"/>
      <c r="M200" t="s" s="31">
        <v>84</v>
      </c>
      <c r="N200" t="s" s="28">
        <v>20</v>
      </c>
      <c r="O200" t="s" s="28">
        <v>20</v>
      </c>
      <c r="P200" t="s" s="28">
        <v>85</v>
      </c>
      <c r="Q200" s="16">
        <v>0.08333333333333333</v>
      </c>
      <c r="R200" s="13">
        <v>0</v>
      </c>
      <c r="S200" t="s" s="32">
        <v>82</v>
      </c>
      <c r="T200" t="s" s="28">
        <v>29</v>
      </c>
      <c r="U200" s="11"/>
      <c r="V200" s="11"/>
    </row>
    <row r="201" ht="85.65" customHeight="1">
      <c r="A201" t="s" s="27">
        <v>728</v>
      </c>
      <c r="B201" t="s" s="28">
        <f>IF(COUNTIF($A201,$A202)=0,1,"")</f>
      </c>
      <c r="C201" t="s" s="28">
        <v>748</v>
      </c>
      <c r="D201" t="s" s="28">
        <v>749</v>
      </c>
      <c r="E201" t="s" s="28">
        <v>14</v>
      </c>
      <c r="F201" t="s" s="28">
        <v>82</v>
      </c>
      <c r="G201" t="s" s="29">
        <v>25</v>
      </c>
      <c r="H201" s="11"/>
      <c r="I201" t="s" s="28">
        <v>37</v>
      </c>
      <c r="J201" t="s" s="28">
        <v>48</v>
      </c>
      <c r="K201" s="30"/>
      <c r="L201" s="30"/>
      <c r="M201" t="s" s="31">
        <v>84</v>
      </c>
      <c r="N201" t="s" s="28">
        <v>20</v>
      </c>
      <c r="O201" t="s" s="28">
        <v>20</v>
      </c>
      <c r="P201" t="s" s="28">
        <v>85</v>
      </c>
      <c r="Q201" s="16">
        <v>0.08333333333333333</v>
      </c>
      <c r="R201" s="13">
        <v>0</v>
      </c>
      <c r="S201" t="s" s="32">
        <v>82</v>
      </c>
      <c r="T201" t="s" s="28">
        <v>29</v>
      </c>
      <c r="U201" s="11"/>
      <c r="V201" s="11"/>
    </row>
    <row r="202" ht="85.65" customHeight="1">
      <c r="A202" t="s" s="27">
        <v>728</v>
      </c>
      <c r="B202" s="10">
        <f>IF(COUNTIF($A202,$A203)=0,1,"")</f>
        <v>1</v>
      </c>
      <c r="C202" t="s" s="28">
        <v>750</v>
      </c>
      <c r="D202" t="s" s="28">
        <v>751</v>
      </c>
      <c r="E202" t="s" s="28">
        <v>14</v>
      </c>
      <c r="F202" t="s" s="28">
        <v>82</v>
      </c>
      <c r="G202" t="s" s="29">
        <v>25</v>
      </c>
      <c r="H202" s="11"/>
      <c r="I202" t="s" s="28">
        <v>37</v>
      </c>
      <c r="J202" t="s" s="28">
        <v>48</v>
      </c>
      <c r="K202" s="30"/>
      <c r="L202" s="30"/>
      <c r="M202" t="s" s="31">
        <v>84</v>
      </c>
      <c r="N202" t="s" s="28">
        <v>20</v>
      </c>
      <c r="O202" t="s" s="28">
        <v>20</v>
      </c>
      <c r="P202" t="s" s="28">
        <v>85</v>
      </c>
      <c r="Q202" s="16">
        <v>0.08333333333333333</v>
      </c>
      <c r="R202" s="13">
        <v>0</v>
      </c>
      <c r="S202" t="s" s="32">
        <v>82</v>
      </c>
      <c r="T202" t="s" s="28">
        <v>29</v>
      </c>
      <c r="U202" s="11"/>
      <c r="V202" s="11"/>
    </row>
    <row r="203" ht="151.65" customHeight="1">
      <c r="A203" t="s" s="27">
        <v>752</v>
      </c>
      <c r="B203" s="10">
        <f>IF(COUNTIF($A203,$A204)=0,1,"")</f>
        <v>1</v>
      </c>
      <c r="C203" t="s" s="28">
        <v>753</v>
      </c>
      <c r="D203" t="s" s="28">
        <v>754</v>
      </c>
      <c r="E203" t="s" s="28">
        <v>15</v>
      </c>
      <c r="F203" t="s" s="28">
        <v>135</v>
      </c>
      <c r="G203" t="s" s="29">
        <v>24</v>
      </c>
      <c r="H203" t="s" s="28">
        <v>755</v>
      </c>
      <c r="I203" t="s" s="28">
        <v>36</v>
      </c>
      <c r="J203" t="s" s="28">
        <v>47</v>
      </c>
      <c r="K203" s="30"/>
      <c r="L203" s="30"/>
      <c r="M203" s="30"/>
      <c r="N203" t="s" s="28">
        <v>20</v>
      </c>
      <c r="O203" t="s" s="28">
        <v>756</v>
      </c>
      <c r="P203" t="s" s="28">
        <v>757</v>
      </c>
      <c r="Q203" t="s" s="28">
        <v>82</v>
      </c>
      <c r="R203" s="13">
        <v>16</v>
      </c>
      <c r="S203" t="s" s="32">
        <v>82</v>
      </c>
      <c r="T203" t="s" s="28">
        <v>32</v>
      </c>
      <c r="U203" t="s" s="28">
        <v>758</v>
      </c>
      <c r="V203" s="11"/>
    </row>
    <row r="204" ht="118.65" customHeight="1">
      <c r="A204" t="s" s="27">
        <v>759</v>
      </c>
      <c r="B204" t="s" s="28">
        <f>IF(COUNTIF($A204,$A205)=0,1,"")</f>
      </c>
      <c r="C204" t="s" s="28">
        <v>760</v>
      </c>
      <c r="D204" t="s" s="28">
        <v>761</v>
      </c>
      <c r="E204" t="s" s="28">
        <v>14</v>
      </c>
      <c r="F204" t="s" s="28">
        <v>762</v>
      </c>
      <c r="G204" t="s" s="29">
        <v>24</v>
      </c>
      <c r="H204" t="s" s="28">
        <v>763</v>
      </c>
      <c r="I204" t="s" s="28">
        <v>38</v>
      </c>
      <c r="J204" t="s" s="28">
        <v>56</v>
      </c>
      <c r="K204" s="30"/>
      <c r="L204" t="s" s="31">
        <v>84</v>
      </c>
      <c r="M204" s="30"/>
      <c r="N204" t="s" s="28">
        <v>20</v>
      </c>
      <c r="O204" t="s" s="28">
        <v>764</v>
      </c>
      <c r="P204" t="s" s="28">
        <v>85</v>
      </c>
      <c r="Q204" s="16">
        <v>0.25</v>
      </c>
      <c r="R204" s="13">
        <v>207.6</v>
      </c>
      <c r="S204" s="33">
        <v>34.6</v>
      </c>
      <c r="T204" t="s" s="28">
        <v>29</v>
      </c>
      <c r="U204" t="s" s="28">
        <v>765</v>
      </c>
      <c r="V204" s="11"/>
    </row>
    <row r="205" ht="118.65" customHeight="1">
      <c r="A205" t="s" s="27">
        <v>759</v>
      </c>
      <c r="B205" t="s" s="28">
        <f>IF(COUNTIF($A205,$A206)=0,1,"")</f>
      </c>
      <c r="C205" t="s" s="28">
        <v>760</v>
      </c>
      <c r="D205" t="s" s="28">
        <v>761</v>
      </c>
      <c r="E205" t="s" s="28">
        <v>14</v>
      </c>
      <c r="F205" t="s" s="28">
        <v>82</v>
      </c>
      <c r="G205" t="s" s="29">
        <v>25</v>
      </c>
      <c r="H205" t="s" s="28">
        <v>763</v>
      </c>
      <c r="I205" t="s" s="28">
        <v>38</v>
      </c>
      <c r="J205" t="s" s="28">
        <v>56</v>
      </c>
      <c r="K205" s="30"/>
      <c r="L205" t="s" s="31">
        <v>84</v>
      </c>
      <c r="M205" s="30"/>
      <c r="N205" t="s" s="28">
        <v>20</v>
      </c>
      <c r="O205" t="s" s="28">
        <v>764</v>
      </c>
      <c r="P205" t="s" s="28">
        <v>85</v>
      </c>
      <c r="Q205" s="16">
        <v>0.25</v>
      </c>
      <c r="R205" s="13">
        <v>308.4</v>
      </c>
      <c r="S205" s="33">
        <v>51.4</v>
      </c>
      <c r="T205" t="s" s="28">
        <v>30</v>
      </c>
      <c r="U205" t="s" s="28">
        <v>765</v>
      </c>
      <c r="V205" s="11"/>
    </row>
    <row r="206" ht="85.65" customHeight="1">
      <c r="A206" t="s" s="27">
        <v>759</v>
      </c>
      <c r="B206" t="s" s="28">
        <f>IF(COUNTIF($A206,$A207)=0,1,"")</f>
      </c>
      <c r="C206" t="s" s="28">
        <v>49</v>
      </c>
      <c r="D206" t="s" s="28">
        <v>766</v>
      </c>
      <c r="E206" t="s" s="28">
        <v>14</v>
      </c>
      <c r="F206" t="s" s="28">
        <v>82</v>
      </c>
      <c r="G206" t="s" s="29">
        <v>25</v>
      </c>
      <c r="H206" s="11"/>
      <c r="I206" t="s" s="28">
        <v>37</v>
      </c>
      <c r="J206" t="s" s="28">
        <v>49</v>
      </c>
      <c r="K206" s="30"/>
      <c r="L206" s="30"/>
      <c r="M206" s="30"/>
      <c r="N206" t="s" s="28">
        <v>20</v>
      </c>
      <c r="O206" s="11"/>
      <c r="P206" t="s" s="28">
        <v>85</v>
      </c>
      <c r="Q206" s="16">
        <v>0.25</v>
      </c>
      <c r="R206" s="13">
        <v>207.6</v>
      </c>
      <c r="S206" s="33">
        <v>34.6</v>
      </c>
      <c r="T206" t="s" s="28">
        <v>29</v>
      </c>
      <c r="U206" s="11"/>
      <c r="V206" s="11"/>
    </row>
    <row r="207" ht="85.65" customHeight="1">
      <c r="A207" t="s" s="27">
        <v>759</v>
      </c>
      <c r="B207" s="10">
        <f>IF(COUNTIF($A207,$A208)=0,1,"")</f>
        <v>1</v>
      </c>
      <c r="C207" t="s" s="28">
        <v>49</v>
      </c>
      <c r="D207" t="s" s="28">
        <v>766</v>
      </c>
      <c r="E207" t="s" s="28">
        <v>14</v>
      </c>
      <c r="F207" t="s" s="28">
        <v>82</v>
      </c>
      <c r="G207" t="s" s="29">
        <v>25</v>
      </c>
      <c r="H207" s="11"/>
      <c r="I207" t="s" s="28">
        <v>37</v>
      </c>
      <c r="J207" t="s" s="28">
        <v>49</v>
      </c>
      <c r="K207" s="30"/>
      <c r="L207" s="30"/>
      <c r="M207" s="30"/>
      <c r="N207" t="s" s="28">
        <v>20</v>
      </c>
      <c r="O207" s="11"/>
      <c r="P207" t="s" s="28">
        <v>85</v>
      </c>
      <c r="Q207" s="16">
        <v>0.25</v>
      </c>
      <c r="R207" s="13">
        <v>308.4</v>
      </c>
      <c r="S207" s="33">
        <v>51.4</v>
      </c>
      <c r="T207" t="s" s="28">
        <v>30</v>
      </c>
      <c r="U207" s="11"/>
      <c r="V207" s="11"/>
    </row>
    <row r="208" ht="152.65" customHeight="1">
      <c r="A208" t="s" s="27">
        <v>767</v>
      </c>
      <c r="B208" t="s" s="28">
        <f>IF(COUNTIF($A208,$A209)=0,1,"")</f>
      </c>
      <c r="C208" t="s" s="28">
        <v>768</v>
      </c>
      <c r="D208" t="s" s="28">
        <v>769</v>
      </c>
      <c r="E208" t="s" s="28">
        <v>14</v>
      </c>
      <c r="F208" t="s" s="28">
        <v>82</v>
      </c>
      <c r="G208" t="s" s="29">
        <v>25</v>
      </c>
      <c r="H208" t="s" s="28">
        <v>770</v>
      </c>
      <c r="I208" t="s" s="28">
        <v>35</v>
      </c>
      <c r="J208" t="s" s="28">
        <v>11</v>
      </c>
      <c r="K208" s="30"/>
      <c r="L208" s="30"/>
      <c r="M208" t="s" s="31">
        <v>84</v>
      </c>
      <c r="N208" t="s" s="28">
        <v>20</v>
      </c>
      <c r="O208" t="s" s="28">
        <v>771</v>
      </c>
      <c r="P208" t="s" s="28">
        <v>85</v>
      </c>
      <c r="Q208" s="16">
        <v>0.25</v>
      </c>
      <c r="R208" s="13">
        <v>0</v>
      </c>
      <c r="S208" t="s" s="32">
        <v>82</v>
      </c>
      <c r="T208" t="s" s="28">
        <v>30</v>
      </c>
      <c r="U208" t="s" s="28">
        <v>772</v>
      </c>
      <c r="V208" s="11"/>
    </row>
    <row r="209" ht="107.65" customHeight="1">
      <c r="A209" t="s" s="27">
        <v>767</v>
      </c>
      <c r="B209" s="10">
        <f>IF(COUNTIF($A209,$A210)=0,1,"")</f>
        <v>1</v>
      </c>
      <c r="C209" t="s" s="28">
        <v>773</v>
      </c>
      <c r="D209" t="s" s="28">
        <v>774</v>
      </c>
      <c r="E209" t="s" s="28">
        <v>14</v>
      </c>
      <c r="F209" t="s" s="28">
        <v>82</v>
      </c>
      <c r="G209" t="s" s="29">
        <v>25</v>
      </c>
      <c r="H209" t="s" s="28">
        <v>775</v>
      </c>
      <c r="I209" t="s" s="28">
        <v>35</v>
      </c>
      <c r="J209" t="s" s="28">
        <v>11</v>
      </c>
      <c r="K209" s="30"/>
      <c r="L209" s="30"/>
      <c r="M209" t="s" s="31">
        <v>84</v>
      </c>
      <c r="N209" t="s" s="28">
        <v>20</v>
      </c>
      <c r="O209" s="11"/>
      <c r="P209" t="s" s="28">
        <v>85</v>
      </c>
      <c r="Q209" s="16">
        <v>0.1875</v>
      </c>
      <c r="R209" s="13">
        <v>0</v>
      </c>
      <c r="S209" t="s" s="32">
        <v>82</v>
      </c>
      <c r="T209" t="s" s="28">
        <v>30</v>
      </c>
      <c r="U209" t="s" s="28">
        <v>772</v>
      </c>
      <c r="V209" s="11"/>
    </row>
    <row r="210" ht="85.65" customHeight="1">
      <c r="A210" t="s" s="27">
        <v>776</v>
      </c>
      <c r="B210" t="s" s="28">
        <f>IF(COUNTIF($A210,$A211)=0,1,"")</f>
      </c>
      <c r="C210" t="s" s="28">
        <v>777</v>
      </c>
      <c r="D210" t="s" s="28">
        <v>778</v>
      </c>
      <c r="E210" t="s" s="28">
        <v>14</v>
      </c>
      <c r="F210" t="s" s="28">
        <v>82</v>
      </c>
      <c r="G210" t="s" s="29">
        <v>25</v>
      </c>
      <c r="H210" t="s" s="28">
        <v>779</v>
      </c>
      <c r="I210" t="s" s="28">
        <v>37</v>
      </c>
      <c r="J210" t="s" s="28">
        <v>48</v>
      </c>
      <c r="K210" s="30"/>
      <c r="L210" s="30"/>
      <c r="M210" s="30"/>
      <c r="N210" t="s" s="28">
        <v>20</v>
      </c>
      <c r="O210" t="s" s="28">
        <v>20</v>
      </c>
      <c r="P210" t="s" s="28">
        <v>85</v>
      </c>
      <c r="Q210" s="16">
        <v>0.125</v>
      </c>
      <c r="R210" s="13">
        <v>30</v>
      </c>
      <c r="S210" s="33">
        <v>10</v>
      </c>
      <c r="T210" t="s" s="28">
        <v>29</v>
      </c>
      <c r="U210" t="s" s="28">
        <v>780</v>
      </c>
      <c r="V210" s="11"/>
    </row>
    <row r="211" ht="85.65" customHeight="1">
      <c r="A211" t="s" s="27">
        <v>776</v>
      </c>
      <c r="B211" s="10">
        <f>IF(COUNTIF($A211,$A212)=0,1,"")</f>
        <v>1</v>
      </c>
      <c r="C211" t="s" s="28">
        <v>781</v>
      </c>
      <c r="D211" t="s" s="28">
        <v>782</v>
      </c>
      <c r="E211" t="s" s="28">
        <v>14</v>
      </c>
      <c r="F211" t="s" s="28">
        <v>82</v>
      </c>
      <c r="G211" t="s" s="29">
        <v>25</v>
      </c>
      <c r="H211" s="11"/>
      <c r="I211" t="s" s="28">
        <v>37</v>
      </c>
      <c r="J211" t="s" s="28">
        <v>48</v>
      </c>
      <c r="K211" s="30"/>
      <c r="L211" s="30"/>
      <c r="M211" s="30"/>
      <c r="N211" t="s" s="28">
        <v>20</v>
      </c>
      <c r="O211" t="s" s="28">
        <v>20</v>
      </c>
      <c r="P211" t="s" s="28">
        <v>85</v>
      </c>
      <c r="Q211" s="16">
        <v>0.125</v>
      </c>
      <c r="R211" s="13">
        <v>60</v>
      </c>
      <c r="S211" s="33">
        <v>20</v>
      </c>
      <c r="T211" t="s" s="28">
        <v>29</v>
      </c>
      <c r="U211" s="11"/>
      <c r="V211" s="11"/>
    </row>
    <row r="212" ht="74.65" customHeight="1">
      <c r="A212" t="s" s="27">
        <v>783</v>
      </c>
      <c r="B212" t="s" s="28">
        <f>IF(COUNTIF($A212,$A213)=0,1,"")</f>
      </c>
      <c r="C212" t="s" s="28">
        <v>784</v>
      </c>
      <c r="D212" t="s" s="28">
        <v>785</v>
      </c>
      <c r="E212" t="s" s="28">
        <v>14</v>
      </c>
      <c r="F212" t="s" s="28">
        <v>82</v>
      </c>
      <c r="G212" t="s" s="29">
        <v>25</v>
      </c>
      <c r="H212" t="s" s="28">
        <v>786</v>
      </c>
      <c r="I212" t="s" s="28">
        <v>38</v>
      </c>
      <c r="J212" t="s" s="28">
        <v>56</v>
      </c>
      <c r="K212" s="30"/>
      <c r="L212" s="30"/>
      <c r="M212" t="s" s="31">
        <v>84</v>
      </c>
      <c r="N212" t="s" s="28">
        <v>20</v>
      </c>
      <c r="O212" s="11"/>
      <c r="P212" t="s" s="28">
        <v>20</v>
      </c>
      <c r="Q212" t="s" s="28">
        <v>20</v>
      </c>
      <c r="R212" t="s" s="28">
        <v>20</v>
      </c>
      <c r="S212" t="s" s="32">
        <v>82</v>
      </c>
      <c r="T212" t="s" s="28">
        <v>30</v>
      </c>
      <c r="U212" s="11"/>
      <c r="V212" s="11"/>
    </row>
    <row r="213" ht="52.65" customHeight="1">
      <c r="A213" t="s" s="27">
        <v>783</v>
      </c>
      <c r="B213" t="s" s="28">
        <f>IF(COUNTIF($A213,$A214)=0,1,"")</f>
      </c>
      <c r="C213" t="s" s="28">
        <v>787</v>
      </c>
      <c r="D213" t="s" s="28">
        <v>788</v>
      </c>
      <c r="E213" t="s" s="28">
        <v>14</v>
      </c>
      <c r="F213" t="s" s="28">
        <v>82</v>
      </c>
      <c r="G213" t="s" s="29">
        <v>25</v>
      </c>
      <c r="H213" t="s" s="28">
        <v>789</v>
      </c>
      <c r="I213" t="s" s="28">
        <v>35</v>
      </c>
      <c r="J213" t="s" s="28">
        <v>43</v>
      </c>
      <c r="K213" s="30"/>
      <c r="L213" s="30"/>
      <c r="M213" t="s" s="31">
        <v>84</v>
      </c>
      <c r="N213" t="s" s="28">
        <v>20</v>
      </c>
      <c r="O213" s="11"/>
      <c r="P213" t="s" s="28">
        <v>20</v>
      </c>
      <c r="Q213" t="s" s="28">
        <v>20</v>
      </c>
      <c r="R213" t="s" s="28">
        <v>20</v>
      </c>
      <c r="S213" t="s" s="32">
        <v>82</v>
      </c>
      <c r="T213" t="s" s="28">
        <v>30</v>
      </c>
      <c r="U213" s="11"/>
      <c r="V213" s="11"/>
    </row>
    <row r="214" ht="74.65" customHeight="1">
      <c r="A214" t="s" s="27">
        <v>783</v>
      </c>
      <c r="B214" t="s" s="28">
        <f>IF(COUNTIF($A214,$A215)=0,1,"")</f>
      </c>
      <c r="C214" t="s" s="28">
        <v>790</v>
      </c>
      <c r="D214" t="s" s="28">
        <v>791</v>
      </c>
      <c r="E214" t="s" s="28">
        <v>14</v>
      </c>
      <c r="F214" t="s" s="28">
        <v>82</v>
      </c>
      <c r="G214" t="s" s="29">
        <v>25</v>
      </c>
      <c r="H214" t="s" s="28">
        <v>792</v>
      </c>
      <c r="I214" t="s" s="28">
        <v>39</v>
      </c>
      <c r="J214" t="s" s="28">
        <v>48</v>
      </c>
      <c r="K214" s="30"/>
      <c r="L214" s="30"/>
      <c r="M214" t="s" s="31">
        <v>84</v>
      </c>
      <c r="N214" t="s" s="28">
        <v>20</v>
      </c>
      <c r="O214" s="11"/>
      <c r="P214" t="s" s="28">
        <v>85</v>
      </c>
      <c r="Q214" s="16">
        <v>0.2916666666666667</v>
      </c>
      <c r="R214" t="s" s="28">
        <v>20</v>
      </c>
      <c r="S214" t="s" s="32">
        <v>82</v>
      </c>
      <c r="T214" t="s" s="28">
        <v>30</v>
      </c>
      <c r="U214" s="11"/>
      <c r="V214" s="11"/>
    </row>
    <row r="215" ht="74.65" customHeight="1">
      <c r="A215" t="s" s="27">
        <v>783</v>
      </c>
      <c r="B215" t="s" s="28">
        <f>IF(COUNTIF($A215,$A216)=0,1,"")</f>
      </c>
      <c r="C215" t="s" s="28">
        <v>259</v>
      </c>
      <c r="D215" t="s" s="28">
        <v>793</v>
      </c>
      <c r="E215" t="s" s="28">
        <v>14</v>
      </c>
      <c r="F215" t="s" s="28">
        <v>82</v>
      </c>
      <c r="G215" t="s" s="29">
        <v>25</v>
      </c>
      <c r="H215" t="s" s="28">
        <v>794</v>
      </c>
      <c r="I215" t="s" s="28">
        <v>36</v>
      </c>
      <c r="J215" t="s" s="28">
        <v>47</v>
      </c>
      <c r="K215" s="30"/>
      <c r="L215" s="30"/>
      <c r="M215" t="s" s="31">
        <v>84</v>
      </c>
      <c r="N215" t="s" s="28">
        <v>20</v>
      </c>
      <c r="O215" s="11"/>
      <c r="P215" t="s" s="28">
        <v>20</v>
      </c>
      <c r="Q215" t="s" s="28">
        <v>20</v>
      </c>
      <c r="R215" t="s" s="28">
        <v>20</v>
      </c>
      <c r="S215" t="s" s="32">
        <v>82</v>
      </c>
      <c r="T215" t="s" s="28">
        <v>30</v>
      </c>
      <c r="U215" s="11"/>
      <c r="V215" s="11"/>
    </row>
    <row r="216" ht="96.65" customHeight="1">
      <c r="A216" t="s" s="27">
        <v>783</v>
      </c>
      <c r="B216" t="s" s="28">
        <f>IF(COUNTIF($A216,$A217)=0,1,"")</f>
      </c>
      <c r="C216" t="s" s="28">
        <v>795</v>
      </c>
      <c r="D216" t="s" s="28">
        <v>788</v>
      </c>
      <c r="E216" t="s" s="28">
        <v>14</v>
      </c>
      <c r="F216" t="s" s="28">
        <v>82</v>
      </c>
      <c r="G216" t="s" s="29">
        <v>25</v>
      </c>
      <c r="H216" t="s" s="28">
        <v>796</v>
      </c>
      <c r="I216" t="s" s="28">
        <v>35</v>
      </c>
      <c r="J216" t="s" s="28">
        <v>42</v>
      </c>
      <c r="K216" s="30"/>
      <c r="L216" s="30"/>
      <c r="M216" t="s" s="31">
        <v>84</v>
      </c>
      <c r="N216" t="s" s="28">
        <v>20</v>
      </c>
      <c r="O216" s="11"/>
      <c r="P216" t="s" s="28">
        <v>20</v>
      </c>
      <c r="Q216" t="s" s="28">
        <v>20</v>
      </c>
      <c r="R216" t="s" s="28">
        <v>20</v>
      </c>
      <c r="S216" t="s" s="32">
        <v>82</v>
      </c>
      <c r="T216" t="s" s="28">
        <v>30</v>
      </c>
      <c r="U216" s="11"/>
      <c r="V216" s="11"/>
    </row>
    <row r="217" ht="185.65" customHeight="1">
      <c r="A217" t="s" s="27">
        <v>783</v>
      </c>
      <c r="B217" t="s" s="28">
        <f>IF(COUNTIF($A217,$A218)=0,1,"")</f>
      </c>
      <c r="C217" t="s" s="28">
        <v>797</v>
      </c>
      <c r="D217" t="s" s="28">
        <v>798</v>
      </c>
      <c r="E217" t="s" s="28">
        <v>14</v>
      </c>
      <c r="F217" t="s" s="28">
        <v>82</v>
      </c>
      <c r="G217" t="s" s="29">
        <v>25</v>
      </c>
      <c r="H217" t="s" s="28">
        <v>799</v>
      </c>
      <c r="I217" t="s" s="28">
        <v>36</v>
      </c>
      <c r="J217" t="s" s="28">
        <v>47</v>
      </c>
      <c r="K217" s="30"/>
      <c r="L217" s="30"/>
      <c r="M217" t="s" s="31">
        <v>84</v>
      </c>
      <c r="N217" t="s" s="28">
        <v>20</v>
      </c>
      <c r="O217" t="s" s="28">
        <v>800</v>
      </c>
      <c r="P217" t="s" s="28">
        <v>20</v>
      </c>
      <c r="Q217" t="s" s="28">
        <v>20</v>
      </c>
      <c r="R217" t="s" s="28">
        <v>20</v>
      </c>
      <c r="S217" t="s" s="32">
        <v>82</v>
      </c>
      <c r="T217" t="s" s="28">
        <v>30</v>
      </c>
      <c r="U217" t="s" s="28">
        <v>801</v>
      </c>
      <c r="V217" s="11"/>
    </row>
    <row r="218" ht="41.65" customHeight="1">
      <c r="A218" t="s" s="27">
        <v>783</v>
      </c>
      <c r="B218" t="s" s="28">
        <f>IF(COUNTIF($A218,$A219)=0,1,"")</f>
      </c>
      <c r="C218" t="s" s="28">
        <v>802</v>
      </c>
      <c r="D218" t="s" s="28">
        <v>803</v>
      </c>
      <c r="E218" t="s" s="28">
        <v>14</v>
      </c>
      <c r="F218" t="s" s="28">
        <v>82</v>
      </c>
      <c r="G218" t="s" s="29">
        <v>25</v>
      </c>
      <c r="H218" t="s" s="28">
        <v>20</v>
      </c>
      <c r="I218" t="s" s="28">
        <v>35</v>
      </c>
      <c r="J218" t="s" s="28">
        <v>42</v>
      </c>
      <c r="K218" s="30"/>
      <c r="L218" s="30"/>
      <c r="M218" t="s" s="31">
        <v>84</v>
      </c>
      <c r="N218" t="s" s="28">
        <v>20</v>
      </c>
      <c r="O218" t="s" s="28">
        <v>20</v>
      </c>
      <c r="P218" t="s" s="28">
        <v>85</v>
      </c>
      <c r="Q218" s="16">
        <v>0.0625</v>
      </c>
      <c r="R218" s="13">
        <v>10</v>
      </c>
      <c r="S218" s="33">
        <v>6.66666666666667</v>
      </c>
      <c r="T218" t="s" s="28">
        <v>30</v>
      </c>
      <c r="U218" s="11"/>
      <c r="V218" s="11"/>
    </row>
    <row r="219" ht="52.65" customHeight="1">
      <c r="A219" t="s" s="27">
        <v>783</v>
      </c>
      <c r="B219" t="s" s="28">
        <f>IF(COUNTIF($A219,$A220)=0,1,"")</f>
      </c>
      <c r="C219" t="s" s="28">
        <v>804</v>
      </c>
      <c r="D219" t="s" s="28">
        <v>803</v>
      </c>
      <c r="E219" t="s" s="28">
        <v>14</v>
      </c>
      <c r="F219" t="s" s="28">
        <v>82</v>
      </c>
      <c r="G219" t="s" s="29">
        <v>25</v>
      </c>
      <c r="H219" t="s" s="28">
        <v>20</v>
      </c>
      <c r="I219" t="s" s="28">
        <v>35</v>
      </c>
      <c r="J219" t="s" s="28">
        <v>42</v>
      </c>
      <c r="K219" s="30"/>
      <c r="L219" s="30"/>
      <c r="M219" t="s" s="31">
        <v>84</v>
      </c>
      <c r="N219" t="s" s="28">
        <v>20</v>
      </c>
      <c r="O219" t="s" s="28">
        <v>20</v>
      </c>
      <c r="P219" t="s" s="28">
        <v>85</v>
      </c>
      <c r="Q219" s="16">
        <v>0.125</v>
      </c>
      <c r="R219" s="13">
        <v>25</v>
      </c>
      <c r="S219" s="33">
        <v>8.33333333333333</v>
      </c>
      <c r="T219" t="s" s="28">
        <v>30</v>
      </c>
      <c r="U219" s="11"/>
      <c r="V219" s="11"/>
    </row>
    <row r="220" ht="52.65" customHeight="1">
      <c r="A220" t="s" s="27">
        <v>783</v>
      </c>
      <c r="B220" t="s" s="28">
        <f>IF(COUNTIF($A220,$A221)=0,1,"")</f>
      </c>
      <c r="C220" t="s" s="28">
        <v>805</v>
      </c>
      <c r="D220" t="s" s="28">
        <v>803</v>
      </c>
      <c r="E220" t="s" s="28">
        <v>14</v>
      </c>
      <c r="F220" t="s" s="28">
        <v>82</v>
      </c>
      <c r="G220" t="s" s="29">
        <v>25</v>
      </c>
      <c r="H220" t="s" s="28">
        <v>20</v>
      </c>
      <c r="I220" t="s" s="28">
        <v>36</v>
      </c>
      <c r="J220" t="s" s="28">
        <v>46</v>
      </c>
      <c r="K220" s="30"/>
      <c r="L220" s="30"/>
      <c r="M220" t="s" s="31">
        <v>84</v>
      </c>
      <c r="N220" t="s" s="28">
        <v>20</v>
      </c>
      <c r="O220" t="s" s="28">
        <v>20</v>
      </c>
      <c r="P220" t="s" s="28">
        <v>85</v>
      </c>
      <c r="Q220" s="16">
        <v>0.25</v>
      </c>
      <c r="R220" s="13">
        <v>50</v>
      </c>
      <c r="S220" s="33">
        <v>8.33333333333333</v>
      </c>
      <c r="T220" t="s" s="28">
        <v>30</v>
      </c>
      <c r="U220" s="11"/>
      <c r="V220" s="11"/>
    </row>
    <row r="221" ht="107.65" customHeight="1">
      <c r="A221" t="s" s="27">
        <v>783</v>
      </c>
      <c r="B221" t="s" s="28">
        <f>IF(COUNTIF($A221,$A222)=0,1,"")</f>
      </c>
      <c r="C221" t="s" s="28">
        <v>806</v>
      </c>
      <c r="D221" t="s" s="28">
        <v>807</v>
      </c>
      <c r="E221" t="s" s="28">
        <v>14</v>
      </c>
      <c r="F221" t="s" s="28">
        <v>82</v>
      </c>
      <c r="G221" t="s" s="29">
        <v>25</v>
      </c>
      <c r="H221" t="s" s="28">
        <v>808</v>
      </c>
      <c r="I221" t="s" s="28">
        <v>35</v>
      </c>
      <c r="J221" t="s" s="28">
        <v>11</v>
      </c>
      <c r="K221" s="30"/>
      <c r="L221" s="30"/>
      <c r="M221" t="s" s="31">
        <v>84</v>
      </c>
      <c r="N221" t="s" s="28">
        <v>20</v>
      </c>
      <c r="O221" s="11"/>
      <c r="P221" t="s" s="28">
        <v>85</v>
      </c>
      <c r="Q221" s="16">
        <v>0.125</v>
      </c>
      <c r="R221" s="13">
        <v>25</v>
      </c>
      <c r="S221" s="33">
        <v>8.33333333333333</v>
      </c>
      <c r="T221" t="s" s="28">
        <v>30</v>
      </c>
      <c r="U221" s="11"/>
      <c r="V221" s="11"/>
    </row>
    <row r="222" ht="74.65" customHeight="1">
      <c r="A222" t="s" s="27">
        <v>783</v>
      </c>
      <c r="B222" t="s" s="28">
        <f>IF(COUNTIF($A222,$A223)=0,1,"")</f>
      </c>
      <c r="C222" t="s" s="28">
        <v>809</v>
      </c>
      <c r="D222" t="s" s="28">
        <v>810</v>
      </c>
      <c r="E222" t="s" s="28">
        <v>14</v>
      </c>
      <c r="F222" t="s" s="28">
        <v>811</v>
      </c>
      <c r="G222" t="s" s="29">
        <v>24</v>
      </c>
      <c r="H222" t="s" s="28">
        <v>812</v>
      </c>
      <c r="I222" t="s" s="28">
        <v>37</v>
      </c>
      <c r="J222" t="s" s="28">
        <v>49</v>
      </c>
      <c r="K222" s="30"/>
      <c r="L222" s="30"/>
      <c r="M222" t="s" s="31">
        <v>84</v>
      </c>
      <c r="N222" t="s" s="28">
        <v>20</v>
      </c>
      <c r="O222" s="11"/>
      <c r="P222" t="s" s="28">
        <v>813</v>
      </c>
      <c r="Q222" s="16">
        <v>0.875</v>
      </c>
      <c r="R222" s="13">
        <v>0</v>
      </c>
      <c r="S222" t="s" s="32">
        <v>82</v>
      </c>
      <c r="T222" t="s" s="28">
        <v>30</v>
      </c>
      <c r="U222" t="s" s="28">
        <v>814</v>
      </c>
      <c r="V222" s="11"/>
    </row>
    <row r="223" ht="74.65" customHeight="1">
      <c r="A223" t="s" s="27">
        <v>783</v>
      </c>
      <c r="B223" t="s" s="28">
        <f>IF(COUNTIF($A223,$A224)=0,1,"")</f>
      </c>
      <c r="C223" t="s" s="28">
        <v>815</v>
      </c>
      <c r="D223" t="s" s="28">
        <v>785</v>
      </c>
      <c r="E223" t="s" s="28">
        <v>14</v>
      </c>
      <c r="F223" t="s" s="28">
        <v>82</v>
      </c>
      <c r="G223" t="s" s="29">
        <v>25</v>
      </c>
      <c r="H223" t="s" s="28">
        <v>816</v>
      </c>
      <c r="I223" t="s" s="28">
        <v>35</v>
      </c>
      <c r="J223" t="s" s="28">
        <v>46</v>
      </c>
      <c r="K223" s="30"/>
      <c r="L223" s="30"/>
      <c r="M223" t="s" s="31">
        <v>84</v>
      </c>
      <c r="N223" t="s" s="28">
        <v>20</v>
      </c>
      <c r="O223" s="11"/>
      <c r="P223" t="s" s="28">
        <v>85</v>
      </c>
      <c r="Q223" s="16"/>
      <c r="R223" s="13">
        <v>0</v>
      </c>
      <c r="S223" t="s" s="32">
        <v>82</v>
      </c>
      <c r="T223" t="s" s="28">
        <v>30</v>
      </c>
      <c r="U223" s="11"/>
      <c r="V223" s="11"/>
    </row>
    <row r="224" ht="74.65" customHeight="1">
      <c r="A224" t="s" s="27">
        <v>783</v>
      </c>
      <c r="B224" s="10">
        <f>IF(COUNTIF($A224,$A225)=0,1,"")</f>
        <v>1</v>
      </c>
      <c r="C224" t="s" s="28">
        <v>817</v>
      </c>
      <c r="D224" t="s" s="28">
        <v>810</v>
      </c>
      <c r="E224" t="s" s="28">
        <v>14</v>
      </c>
      <c r="F224" t="s" s="28">
        <v>82</v>
      </c>
      <c r="G224" t="s" s="29">
        <v>25</v>
      </c>
      <c r="H224" t="s" s="28">
        <v>818</v>
      </c>
      <c r="I224" t="s" s="28">
        <v>37</v>
      </c>
      <c r="J224" t="s" s="28">
        <v>48</v>
      </c>
      <c r="K224" s="30"/>
      <c r="L224" s="30"/>
      <c r="M224" t="s" s="31">
        <v>84</v>
      </c>
      <c r="N224" t="s" s="28">
        <v>20</v>
      </c>
      <c r="O224" s="11"/>
      <c r="P224" t="s" s="28">
        <v>85</v>
      </c>
      <c r="Q224" s="16">
        <v>0.1458333333333333</v>
      </c>
      <c r="R224" t="s" s="28">
        <v>20</v>
      </c>
      <c r="S224" t="s" s="32">
        <v>82</v>
      </c>
      <c r="T224" t="s" s="28">
        <v>30</v>
      </c>
      <c r="U224" s="11"/>
      <c r="V224" s="11"/>
    </row>
    <row r="225" ht="129.65" customHeight="1">
      <c r="A225" t="s" s="27">
        <v>819</v>
      </c>
      <c r="B225" t="s" s="28">
        <f>IF(COUNTIF($A225,$A226)=0,1,"")</f>
      </c>
      <c r="C225" t="s" s="28">
        <v>820</v>
      </c>
      <c r="D225" t="s" s="28">
        <v>821</v>
      </c>
      <c r="E225" t="s" s="28">
        <v>15</v>
      </c>
      <c r="F225" t="s" s="28">
        <v>82</v>
      </c>
      <c r="G225" t="s" s="29">
        <v>25</v>
      </c>
      <c r="H225" t="s" s="28">
        <v>822</v>
      </c>
      <c r="I225" t="s" s="28">
        <v>40</v>
      </c>
      <c r="J225" t="s" s="28">
        <v>40</v>
      </c>
      <c r="K225" s="30"/>
      <c r="L225" t="s" s="31">
        <v>84</v>
      </c>
      <c r="M225" t="s" s="31">
        <v>84</v>
      </c>
      <c r="N225" t="s" s="28">
        <v>20</v>
      </c>
      <c r="O225" t="s" s="28">
        <v>823</v>
      </c>
      <c r="P225" t="s" s="28">
        <v>824</v>
      </c>
      <c r="Q225" s="16">
        <v>1.458333333333333</v>
      </c>
      <c r="R225" s="35">
        <v>2800</v>
      </c>
      <c r="S225" s="33">
        <v>80</v>
      </c>
      <c r="T225" t="s" s="28">
        <v>30</v>
      </c>
      <c r="U225" t="s" s="28">
        <v>825</v>
      </c>
      <c r="V225" s="11"/>
    </row>
    <row r="226" ht="96.65" customHeight="1">
      <c r="A226" t="s" s="27">
        <v>819</v>
      </c>
      <c r="B226" s="10">
        <f>IF(COUNTIF($A226,$A227)=0,1,"")</f>
        <v>1</v>
      </c>
      <c r="C226" t="s" s="28">
        <v>826</v>
      </c>
      <c r="D226" t="s" s="28">
        <v>827</v>
      </c>
      <c r="E226" t="s" s="28">
        <v>15</v>
      </c>
      <c r="F226" t="s" s="28">
        <v>82</v>
      </c>
      <c r="G226" t="s" s="29">
        <v>25</v>
      </c>
      <c r="H226" s="11"/>
      <c r="I226" t="s" s="28">
        <v>38</v>
      </c>
      <c r="J226" t="s" s="28">
        <v>56</v>
      </c>
      <c r="K226" s="30"/>
      <c r="L226" s="30"/>
      <c r="M226" t="s" s="31">
        <v>84</v>
      </c>
      <c r="N226" t="s" s="28">
        <v>20</v>
      </c>
      <c r="O226" s="11"/>
      <c r="P226" t="s" s="28">
        <v>824</v>
      </c>
      <c r="Q226" s="16">
        <v>1.458333333333333</v>
      </c>
      <c r="R226" s="35">
        <v>2800</v>
      </c>
      <c r="S226" s="33">
        <v>80</v>
      </c>
      <c r="T226" t="s" s="28">
        <v>30</v>
      </c>
      <c r="U226" t="s" s="28">
        <v>828</v>
      </c>
      <c r="V226" s="11"/>
    </row>
    <row r="227" ht="96.65" customHeight="1">
      <c r="A227" t="s" s="27">
        <v>829</v>
      </c>
      <c r="B227" t="s" s="28">
        <f>IF(COUNTIF($A227,$A228)=0,1,"")</f>
      </c>
      <c r="C227" t="s" s="28">
        <v>830</v>
      </c>
      <c r="D227" t="s" s="28">
        <v>831</v>
      </c>
      <c r="E227" t="s" s="28">
        <v>14</v>
      </c>
      <c r="F227" t="s" s="28">
        <v>135</v>
      </c>
      <c r="G227" t="s" s="29">
        <v>24</v>
      </c>
      <c r="H227" t="s" s="28">
        <v>832</v>
      </c>
      <c r="I227" t="s" s="28">
        <v>36</v>
      </c>
      <c r="J227" t="s" s="28">
        <v>47</v>
      </c>
      <c r="K227" s="30"/>
      <c r="L227" s="30"/>
      <c r="M227" s="30"/>
      <c r="N227" t="s" s="28">
        <v>20</v>
      </c>
      <c r="O227" t="s" s="28">
        <v>20</v>
      </c>
      <c r="P227" t="s" s="28">
        <v>85</v>
      </c>
      <c r="Q227" s="16">
        <v>0.09583333333333334</v>
      </c>
      <c r="R227" t="s" s="28">
        <v>20</v>
      </c>
      <c r="S227" t="s" s="32">
        <v>82</v>
      </c>
      <c r="T227" t="s" s="28">
        <v>29</v>
      </c>
      <c r="U227" t="s" s="28">
        <v>833</v>
      </c>
      <c r="V227" s="11"/>
    </row>
    <row r="228" ht="228.65" customHeight="1">
      <c r="A228" t="s" s="27">
        <v>829</v>
      </c>
      <c r="B228" t="s" s="28">
        <f>IF(COUNTIF($A228,$A229)=0,1,"")</f>
      </c>
      <c r="C228" t="s" s="28">
        <v>834</v>
      </c>
      <c r="D228" t="s" s="28">
        <v>831</v>
      </c>
      <c r="E228" t="s" s="28">
        <v>14</v>
      </c>
      <c r="F228" t="s" s="28">
        <v>135</v>
      </c>
      <c r="G228" t="s" s="29">
        <v>24</v>
      </c>
      <c r="H228" s="11"/>
      <c r="I228" t="s" s="28">
        <v>36</v>
      </c>
      <c r="J228" t="s" s="28">
        <v>47</v>
      </c>
      <c r="K228" s="30"/>
      <c r="L228" s="30"/>
      <c r="M228" s="30"/>
      <c r="N228" t="s" s="28">
        <v>20</v>
      </c>
      <c r="O228" t="s" s="28">
        <v>835</v>
      </c>
      <c r="P228" t="s" s="28">
        <v>375</v>
      </c>
      <c r="Q228" s="16">
        <v>0.25</v>
      </c>
      <c r="R228" s="13">
        <v>714</v>
      </c>
      <c r="S228" s="33">
        <v>119</v>
      </c>
      <c r="T228" t="s" s="28">
        <v>29</v>
      </c>
      <c r="U228" s="11"/>
      <c r="V228" s="11"/>
    </row>
    <row r="229" ht="63.65" customHeight="1">
      <c r="A229" t="s" s="27">
        <v>829</v>
      </c>
      <c r="B229" t="s" s="28">
        <f>IF(COUNTIF($A229,$A230)=0,1,"")</f>
      </c>
      <c r="C229" t="s" s="28">
        <v>836</v>
      </c>
      <c r="D229" t="s" s="28">
        <v>837</v>
      </c>
      <c r="E229" t="s" s="28">
        <v>14</v>
      </c>
      <c r="F229" t="s" s="28">
        <v>82</v>
      </c>
      <c r="G229" t="s" s="29">
        <v>25</v>
      </c>
      <c r="H229" s="11"/>
      <c r="I229" t="s" s="28">
        <v>36</v>
      </c>
      <c r="J229" t="s" s="28">
        <v>47</v>
      </c>
      <c r="K229" s="30"/>
      <c r="L229" s="30"/>
      <c r="M229" s="30"/>
      <c r="N229" t="s" s="28">
        <v>20</v>
      </c>
      <c r="O229" s="11"/>
      <c r="P229" t="s" s="28">
        <v>85</v>
      </c>
      <c r="Q229" s="16">
        <v>0.04166666666666666</v>
      </c>
      <c r="R229" t="s" s="28">
        <v>20</v>
      </c>
      <c r="S229" t="s" s="32">
        <v>82</v>
      </c>
      <c r="T229" t="s" s="28">
        <v>29</v>
      </c>
      <c r="U229" s="11"/>
      <c r="V229" s="11"/>
    </row>
    <row r="230" ht="85.65" customHeight="1">
      <c r="A230" t="s" s="27">
        <v>829</v>
      </c>
      <c r="B230" t="s" s="28">
        <f>IF(COUNTIF($A230,$A231)=0,1,"")</f>
      </c>
      <c r="C230" t="s" s="28">
        <v>838</v>
      </c>
      <c r="D230" t="s" s="28">
        <v>837</v>
      </c>
      <c r="E230" t="s" s="28">
        <v>14</v>
      </c>
      <c r="F230" t="s" s="28">
        <v>82</v>
      </c>
      <c r="G230" t="s" s="29">
        <v>25</v>
      </c>
      <c r="H230" s="11"/>
      <c r="I230" t="s" s="28">
        <v>36</v>
      </c>
      <c r="J230" t="s" s="28">
        <v>44</v>
      </c>
      <c r="K230" s="30"/>
      <c r="L230" s="30"/>
      <c r="M230" s="30"/>
      <c r="N230" t="s" s="28">
        <v>20</v>
      </c>
      <c r="O230" s="11"/>
      <c r="P230" t="s" s="28">
        <v>85</v>
      </c>
      <c r="Q230" s="16">
        <v>0.0625</v>
      </c>
      <c r="R230" t="s" s="28">
        <v>20</v>
      </c>
      <c r="S230" t="s" s="32">
        <v>82</v>
      </c>
      <c r="T230" t="s" s="28">
        <v>29</v>
      </c>
      <c r="U230" s="11"/>
      <c r="V230" s="11"/>
    </row>
    <row r="231" ht="74.65" customHeight="1">
      <c r="A231" t="s" s="27">
        <v>829</v>
      </c>
      <c r="B231" s="10">
        <f>IF(COUNTIF($A231,$A232)=0,1,"")</f>
        <v>1</v>
      </c>
      <c r="C231" t="s" s="28">
        <v>839</v>
      </c>
      <c r="D231" t="s" s="28">
        <v>840</v>
      </c>
      <c r="E231" t="s" s="28">
        <v>14</v>
      </c>
      <c r="F231" t="s" s="28">
        <v>82</v>
      </c>
      <c r="G231" t="s" s="29">
        <v>25</v>
      </c>
      <c r="H231" s="11"/>
      <c r="I231" t="s" s="28">
        <v>35</v>
      </c>
      <c r="J231" t="s" s="28">
        <v>42</v>
      </c>
      <c r="K231" s="30"/>
      <c r="L231" s="30"/>
      <c r="M231" s="30"/>
      <c r="N231" t="s" s="28">
        <v>20</v>
      </c>
      <c r="O231" s="11"/>
      <c r="P231" t="s" s="28">
        <v>841</v>
      </c>
      <c r="Q231" t="s" s="28">
        <v>82</v>
      </c>
      <c r="R231" s="13">
        <v>0</v>
      </c>
      <c r="S231" t="s" s="32">
        <v>82</v>
      </c>
      <c r="T231" t="s" s="28">
        <v>32</v>
      </c>
      <c r="U231" s="34"/>
      <c r="V231" s="11"/>
    </row>
    <row r="232" ht="118.65" customHeight="1">
      <c r="A232" t="s" s="27">
        <v>842</v>
      </c>
      <c r="B232" s="10">
        <f>IF(COUNTIF($A232,$A233)=0,1,"")</f>
        <v>1</v>
      </c>
      <c r="C232" t="s" s="28">
        <v>843</v>
      </c>
      <c r="D232" t="s" s="28">
        <v>844</v>
      </c>
      <c r="E232" t="s" s="28">
        <v>15</v>
      </c>
      <c r="F232" t="s" s="28">
        <v>845</v>
      </c>
      <c r="G232" t="s" s="29">
        <v>24</v>
      </c>
      <c r="H232" t="s" s="28">
        <v>846</v>
      </c>
      <c r="I232" t="s" s="28">
        <v>39</v>
      </c>
      <c r="J232" t="s" s="28">
        <v>52</v>
      </c>
      <c r="K232" s="30"/>
      <c r="L232" t="s" s="31">
        <v>84</v>
      </c>
      <c r="M232" s="30"/>
      <c r="N232" t="s" s="28">
        <v>847</v>
      </c>
      <c r="O232" t="s" s="28">
        <v>848</v>
      </c>
      <c r="P232" t="s" s="28">
        <v>849</v>
      </c>
      <c r="Q232" t="s" s="28">
        <v>82</v>
      </c>
      <c r="R232" s="13">
        <v>0</v>
      </c>
      <c r="S232" t="s" s="32">
        <v>82</v>
      </c>
      <c r="T232" t="s" s="28">
        <v>32</v>
      </c>
      <c r="U232" t="s" s="28">
        <v>850</v>
      </c>
      <c r="V232" s="11"/>
    </row>
    <row r="233" ht="96.65" customHeight="1">
      <c r="A233" t="s" s="27">
        <v>851</v>
      </c>
      <c r="B233" s="10">
        <f>IF(COUNTIF($A233,$A234)=0,1,"")</f>
        <v>1</v>
      </c>
      <c r="C233" t="s" s="28">
        <v>852</v>
      </c>
      <c r="D233" t="s" s="28">
        <v>853</v>
      </c>
      <c r="E233" t="s" s="28">
        <v>14</v>
      </c>
      <c r="F233" t="s" s="28">
        <v>82</v>
      </c>
      <c r="G233" t="s" s="29">
        <v>25</v>
      </c>
      <c r="H233" t="s" s="28">
        <v>854</v>
      </c>
      <c r="I233" t="s" s="28">
        <v>36</v>
      </c>
      <c r="J233" t="s" s="28">
        <v>47</v>
      </c>
      <c r="K233" s="30"/>
      <c r="L233" s="30"/>
      <c r="M233" s="30"/>
      <c r="N233" t="s" s="28">
        <v>20</v>
      </c>
      <c r="O233" t="s" s="28">
        <v>20</v>
      </c>
      <c r="P233" t="s" s="28">
        <v>85</v>
      </c>
      <c r="Q233" s="16">
        <v>0.125</v>
      </c>
      <c r="R233" s="13">
        <v>65</v>
      </c>
      <c r="S233" s="33">
        <v>21.6666666666667</v>
      </c>
      <c r="T233" t="s" s="28">
        <v>29</v>
      </c>
      <c r="U233" t="s" s="28">
        <v>855</v>
      </c>
      <c r="V233" s="11"/>
    </row>
    <row r="234" ht="195.65" customHeight="1">
      <c r="A234" t="s" s="27">
        <v>856</v>
      </c>
      <c r="B234" s="10">
        <f>IF(COUNTIF($A234,$A235)=0,1,"")</f>
        <v>1</v>
      </c>
      <c r="C234" t="s" s="28">
        <v>857</v>
      </c>
      <c r="D234" t="s" s="28">
        <v>858</v>
      </c>
      <c r="E234" t="s" s="28">
        <v>15</v>
      </c>
      <c r="F234" t="s" s="28">
        <v>82</v>
      </c>
      <c r="G234" t="s" s="29">
        <v>25</v>
      </c>
      <c r="H234" t="s" s="28">
        <v>859</v>
      </c>
      <c r="I234" t="s" s="28">
        <v>38</v>
      </c>
      <c r="J234" t="s" s="28">
        <v>56</v>
      </c>
      <c r="K234" s="30"/>
      <c r="L234" t="s" s="31">
        <v>84</v>
      </c>
      <c r="M234" s="30"/>
      <c r="N234" s="34"/>
      <c r="O234" t="s" s="28">
        <v>860</v>
      </c>
      <c r="P234" t="s" s="28">
        <v>393</v>
      </c>
      <c r="Q234" s="16">
        <v>0.375</v>
      </c>
      <c r="R234" s="13">
        <v>575</v>
      </c>
      <c r="S234" s="33">
        <v>63.8888888888889</v>
      </c>
      <c r="T234" t="s" s="28">
        <v>29</v>
      </c>
      <c r="U234" t="s" s="28">
        <v>861</v>
      </c>
      <c r="V234" s="11"/>
    </row>
    <row r="235" ht="173.65" customHeight="1">
      <c r="A235" t="s" s="27">
        <v>862</v>
      </c>
      <c r="B235" t="s" s="28">
        <f>IF(COUNTIF($A235,$A236)=0,1,"")</f>
      </c>
      <c r="C235" t="s" s="28">
        <v>863</v>
      </c>
      <c r="D235" t="s" s="28">
        <v>864</v>
      </c>
      <c r="E235" t="s" s="28">
        <v>14</v>
      </c>
      <c r="F235" t="s" s="28">
        <v>82</v>
      </c>
      <c r="G235" t="s" s="29">
        <v>25</v>
      </c>
      <c r="H235" t="s" s="28">
        <v>865</v>
      </c>
      <c r="I235" t="s" s="28">
        <v>36</v>
      </c>
      <c r="J235" t="s" s="28">
        <v>51</v>
      </c>
      <c r="K235" s="30"/>
      <c r="L235" s="30"/>
      <c r="M235" t="s" s="31">
        <v>84</v>
      </c>
      <c r="N235" t="s" s="28">
        <v>20</v>
      </c>
      <c r="O235" t="s" s="28">
        <v>20</v>
      </c>
      <c r="P235" t="s" s="28">
        <v>85</v>
      </c>
      <c r="Q235" s="16">
        <v>0.04166666666666666</v>
      </c>
      <c r="R235" s="13">
        <v>0</v>
      </c>
      <c r="S235" t="s" s="32">
        <v>82</v>
      </c>
      <c r="T235" t="s" s="28">
        <v>29</v>
      </c>
      <c r="U235" t="s" s="28">
        <v>866</v>
      </c>
      <c r="V235" s="11"/>
    </row>
    <row r="236" ht="107.65" customHeight="1">
      <c r="A236" t="s" s="27">
        <v>862</v>
      </c>
      <c r="B236" t="s" s="28">
        <f>IF(COUNTIF($A236,$A237)=0,1,"")</f>
      </c>
      <c r="C236" t="s" s="28">
        <v>867</v>
      </c>
      <c r="D236" t="s" s="28">
        <v>868</v>
      </c>
      <c r="E236" t="s" s="28">
        <v>14</v>
      </c>
      <c r="F236" t="s" s="28">
        <v>82</v>
      </c>
      <c r="G236" t="s" s="29">
        <v>25</v>
      </c>
      <c r="H236" s="11"/>
      <c r="I236" t="s" s="28">
        <v>35</v>
      </c>
      <c r="J236" t="s" s="28">
        <v>43</v>
      </c>
      <c r="K236" s="30"/>
      <c r="L236" s="30"/>
      <c r="M236" t="s" s="31">
        <v>84</v>
      </c>
      <c r="N236" t="s" s="28">
        <v>20</v>
      </c>
      <c r="O236" s="11"/>
      <c r="P236" t="s" s="28">
        <v>869</v>
      </c>
      <c r="Q236" s="16">
        <v>0.25</v>
      </c>
      <c r="R236" s="13">
        <v>0</v>
      </c>
      <c r="S236" t="s" s="32">
        <v>82</v>
      </c>
      <c r="T236" t="s" s="28">
        <v>29</v>
      </c>
      <c r="U236" t="s" s="28">
        <v>870</v>
      </c>
      <c r="V236" s="11"/>
    </row>
    <row r="237" ht="107.65" customHeight="1">
      <c r="A237" t="s" s="27">
        <v>862</v>
      </c>
      <c r="B237" t="s" s="28">
        <f>IF(COUNTIF($A237,$A238)=0,1,"")</f>
      </c>
      <c r="C237" t="s" s="28">
        <v>871</v>
      </c>
      <c r="D237" t="s" s="28">
        <v>872</v>
      </c>
      <c r="E237" t="s" s="28">
        <v>14</v>
      </c>
      <c r="F237" t="s" s="28">
        <v>82</v>
      </c>
      <c r="G237" t="s" s="29">
        <v>25</v>
      </c>
      <c r="H237" s="11"/>
      <c r="I237" t="s" s="28">
        <v>36</v>
      </c>
      <c r="J237" t="s" s="28">
        <v>47</v>
      </c>
      <c r="K237" s="30"/>
      <c r="L237" s="30"/>
      <c r="M237" t="s" s="31">
        <v>84</v>
      </c>
      <c r="N237" t="s" s="28">
        <v>20</v>
      </c>
      <c r="O237" s="11"/>
      <c r="P237" t="s" s="28">
        <v>873</v>
      </c>
      <c r="Q237" s="16">
        <v>0.1666666666666667</v>
      </c>
      <c r="R237" s="13">
        <v>0</v>
      </c>
      <c r="S237" t="s" s="32">
        <v>82</v>
      </c>
      <c r="T237" t="s" s="28">
        <v>29</v>
      </c>
      <c r="U237" t="s" s="28">
        <v>870</v>
      </c>
      <c r="V237" s="11"/>
    </row>
    <row r="238" ht="107.65" customHeight="1">
      <c r="A238" t="s" s="27">
        <v>862</v>
      </c>
      <c r="B238" s="10">
        <f>IF(COUNTIF($A238,$A239)=0,1,"")</f>
        <v>1</v>
      </c>
      <c r="C238" t="s" s="28">
        <v>874</v>
      </c>
      <c r="D238" t="s" s="28">
        <v>875</v>
      </c>
      <c r="E238" t="s" s="28">
        <v>14</v>
      </c>
      <c r="F238" t="s" s="28">
        <v>82</v>
      </c>
      <c r="G238" t="s" s="29">
        <v>25</v>
      </c>
      <c r="H238" s="11"/>
      <c r="I238" t="s" s="28">
        <v>35</v>
      </c>
      <c r="J238" t="s" s="28">
        <v>42</v>
      </c>
      <c r="K238" s="30"/>
      <c r="L238" s="30"/>
      <c r="M238" t="s" s="31">
        <v>84</v>
      </c>
      <c r="N238" t="s" s="28">
        <v>20</v>
      </c>
      <c r="O238" s="11"/>
      <c r="P238" t="s" s="28">
        <v>85</v>
      </c>
      <c r="Q238" s="16">
        <v>0.08333333333333333</v>
      </c>
      <c r="R238" s="13">
        <v>0</v>
      </c>
      <c r="S238" t="s" s="32">
        <v>82</v>
      </c>
      <c r="T238" t="s" s="28">
        <v>29</v>
      </c>
      <c r="U238" t="s" s="28">
        <v>870</v>
      </c>
      <c r="V238" s="11"/>
    </row>
    <row r="239" ht="228.65" customHeight="1">
      <c r="A239" t="s" s="27">
        <v>876</v>
      </c>
      <c r="B239" s="10">
        <f>IF(COUNTIF($A239,$A240)=0,1,"")</f>
        <v>1</v>
      </c>
      <c r="C239" t="s" s="28">
        <v>877</v>
      </c>
      <c r="D239" t="s" s="28">
        <v>878</v>
      </c>
      <c r="E239" t="s" s="28">
        <v>15</v>
      </c>
      <c r="F239" t="s" s="28">
        <v>135</v>
      </c>
      <c r="G239" t="s" s="29">
        <v>24</v>
      </c>
      <c r="H239" t="s" s="28">
        <v>879</v>
      </c>
      <c r="I239" t="s" s="28">
        <v>36</v>
      </c>
      <c r="J239" t="s" s="28">
        <v>51</v>
      </c>
      <c r="K239" s="30"/>
      <c r="L239" s="30"/>
      <c r="M239" s="30"/>
      <c r="N239" t="s" s="28">
        <v>20</v>
      </c>
      <c r="O239" t="s" s="28">
        <v>880</v>
      </c>
      <c r="P239" t="s" s="28">
        <v>757</v>
      </c>
      <c r="Q239" t="s" s="28">
        <v>82</v>
      </c>
      <c r="R239" s="13">
        <v>15</v>
      </c>
      <c r="S239" t="s" s="32">
        <v>82</v>
      </c>
      <c r="T239" t="s" s="28">
        <v>32</v>
      </c>
      <c r="U239" t="s" s="28">
        <v>881</v>
      </c>
      <c r="V239" s="11"/>
    </row>
    <row r="240" ht="228.65" customHeight="1">
      <c r="A240" t="s" s="27">
        <v>882</v>
      </c>
      <c r="B240" t="s" s="28">
        <f>IF(COUNTIF($A240,$A241)=0,1,"")</f>
      </c>
      <c r="C240" t="s" s="28">
        <v>883</v>
      </c>
      <c r="D240" t="s" s="28">
        <v>884</v>
      </c>
      <c r="E240" t="s" s="28">
        <v>15</v>
      </c>
      <c r="F240" t="s" s="28">
        <v>885</v>
      </c>
      <c r="G240" t="s" s="29">
        <v>24</v>
      </c>
      <c r="H240" t="s" s="28">
        <v>886</v>
      </c>
      <c r="I240" t="s" s="28">
        <v>39</v>
      </c>
      <c r="J240" t="s" s="28">
        <v>52</v>
      </c>
      <c r="K240" s="30"/>
      <c r="L240" s="30"/>
      <c r="M240" s="30"/>
      <c r="N240" t="s" s="28">
        <v>20</v>
      </c>
      <c r="O240" t="s" s="28">
        <v>887</v>
      </c>
      <c r="P240" t="s" s="28">
        <v>85</v>
      </c>
      <c r="Q240" s="16">
        <v>0.2916666666666667</v>
      </c>
      <c r="R240" s="13">
        <v>199</v>
      </c>
      <c r="S240" s="33">
        <v>28.4285714285714</v>
      </c>
      <c r="T240" t="s" s="28">
        <v>29</v>
      </c>
      <c r="U240" t="s" s="28">
        <v>888</v>
      </c>
      <c r="V240" s="11"/>
    </row>
    <row r="241" ht="228.65" customHeight="1">
      <c r="A241" t="s" s="27">
        <v>882</v>
      </c>
      <c r="B241" s="10">
        <f>IF(COUNTIF($A241,$A242)=0,1,"")</f>
        <v>1</v>
      </c>
      <c r="C241" t="s" s="28">
        <v>889</v>
      </c>
      <c r="D241" t="s" s="28">
        <v>884</v>
      </c>
      <c r="E241" t="s" s="28">
        <v>15</v>
      </c>
      <c r="F241" t="s" s="28">
        <v>885</v>
      </c>
      <c r="G241" t="s" s="29">
        <v>24</v>
      </c>
      <c r="H241" t="s" s="28">
        <v>886</v>
      </c>
      <c r="I241" t="s" s="28">
        <v>39</v>
      </c>
      <c r="J241" t="s" s="28">
        <v>52</v>
      </c>
      <c r="K241" s="30"/>
      <c r="L241" s="30"/>
      <c r="M241" s="30"/>
      <c r="N241" t="s" s="28">
        <v>20</v>
      </c>
      <c r="O241" t="s" s="28">
        <v>887</v>
      </c>
      <c r="P241" t="s" s="28">
        <v>85</v>
      </c>
      <c r="Q241" s="16">
        <v>0.2916666666666667</v>
      </c>
      <c r="R241" s="13">
        <v>249</v>
      </c>
      <c r="S241" s="33">
        <v>35.5714285714286</v>
      </c>
      <c r="T241" t="s" s="28">
        <v>30</v>
      </c>
      <c r="U241" t="s" s="28">
        <v>888</v>
      </c>
      <c r="V241" s="11"/>
    </row>
    <row r="242" ht="151.65" customHeight="1">
      <c r="A242" t="s" s="27">
        <v>890</v>
      </c>
      <c r="B242" s="10">
        <f>IF(COUNTIF($A242,$A243)=0,1,"")</f>
        <v>1</v>
      </c>
      <c r="C242" t="s" s="28">
        <v>891</v>
      </c>
      <c r="D242" t="s" s="28">
        <v>892</v>
      </c>
      <c r="E242" t="s" s="28">
        <v>14</v>
      </c>
      <c r="F242" t="s" s="28">
        <v>82</v>
      </c>
      <c r="G242" t="s" s="29">
        <v>25</v>
      </c>
      <c r="H242" t="s" s="28">
        <v>893</v>
      </c>
      <c r="I242" t="s" s="28">
        <v>37</v>
      </c>
      <c r="J242" t="s" s="28">
        <v>48</v>
      </c>
      <c r="K242" s="30"/>
      <c r="L242" s="30"/>
      <c r="M242" s="30"/>
      <c r="N242" t="s" s="28">
        <v>20</v>
      </c>
      <c r="O242" t="s" s="28">
        <v>894</v>
      </c>
      <c r="P242" t="s" s="28">
        <v>85</v>
      </c>
      <c r="Q242" s="16">
        <v>0.08333333333333333</v>
      </c>
      <c r="R242" s="13">
        <v>0</v>
      </c>
      <c r="S242" t="s" s="32">
        <v>82</v>
      </c>
      <c r="T242" t="s" s="28">
        <v>18</v>
      </c>
      <c r="U242" t="s" s="28">
        <v>895</v>
      </c>
      <c r="V242" s="11"/>
    </row>
    <row r="243" ht="74.65" customHeight="1">
      <c r="A243" t="s" s="27">
        <v>896</v>
      </c>
      <c r="B243" t="s" s="28">
        <f>IF(COUNTIF($A243,$A244)=0,1,"")</f>
      </c>
      <c r="C243" t="s" s="28">
        <v>897</v>
      </c>
      <c r="D243" t="s" s="28">
        <v>898</v>
      </c>
      <c r="E243" t="s" s="28">
        <v>14</v>
      </c>
      <c r="F243" t="s" s="28">
        <v>82</v>
      </c>
      <c r="G243" t="s" s="29">
        <v>25</v>
      </c>
      <c r="H243" t="s" s="28">
        <v>899</v>
      </c>
      <c r="I243" t="s" s="28">
        <v>35</v>
      </c>
      <c r="J243" t="s" s="28">
        <v>43</v>
      </c>
      <c r="K243" s="30"/>
      <c r="L243" s="30"/>
      <c r="M243" t="s" s="31">
        <v>84</v>
      </c>
      <c r="N243" t="s" s="28">
        <v>20</v>
      </c>
      <c r="O243" t="s" s="28">
        <v>20</v>
      </c>
      <c r="P243" t="s" s="28">
        <v>85</v>
      </c>
      <c r="Q243" s="16">
        <v>0.125</v>
      </c>
      <c r="R243" s="13">
        <v>33</v>
      </c>
      <c r="S243" s="33">
        <v>11</v>
      </c>
      <c r="T243" t="s" s="28">
        <v>29</v>
      </c>
      <c r="U243" t="s" s="28">
        <v>900</v>
      </c>
      <c r="V243" s="11"/>
    </row>
    <row r="244" ht="96.65" customHeight="1">
      <c r="A244" t="s" s="27">
        <v>896</v>
      </c>
      <c r="B244" s="10">
        <f>IF(COUNTIF($A244,$A245)=0,1,"")</f>
        <v>1</v>
      </c>
      <c r="C244" t="s" s="28">
        <v>901</v>
      </c>
      <c r="D244" t="s" s="28">
        <v>902</v>
      </c>
      <c r="E244" t="s" s="28">
        <v>14</v>
      </c>
      <c r="F244" t="s" s="28">
        <v>82</v>
      </c>
      <c r="G244" t="s" s="29">
        <v>25</v>
      </c>
      <c r="H244" s="11"/>
      <c r="I244" t="s" s="28">
        <v>35</v>
      </c>
      <c r="J244" t="s" s="28">
        <v>42</v>
      </c>
      <c r="K244" s="30"/>
      <c r="L244" s="30"/>
      <c r="M244" t="s" s="31">
        <v>84</v>
      </c>
      <c r="N244" t="s" s="28">
        <v>20</v>
      </c>
      <c r="O244" s="11"/>
      <c r="P244" t="s" s="28">
        <v>85</v>
      </c>
      <c r="Q244" s="16">
        <v>0.08333333333333333</v>
      </c>
      <c r="R244" s="13">
        <v>0</v>
      </c>
      <c r="S244" t="s" s="32">
        <v>82</v>
      </c>
      <c r="T244" t="s" s="28">
        <v>29</v>
      </c>
      <c r="U244" t="s" s="28">
        <v>903</v>
      </c>
      <c r="V244" s="11"/>
    </row>
    <row r="245" ht="129.65" customHeight="1">
      <c r="A245" t="s" s="27">
        <v>904</v>
      </c>
      <c r="B245" t="s" s="28">
        <f>IF(COUNTIF($A245,$A246)=0,1,"")</f>
      </c>
      <c r="C245" t="s" s="28">
        <v>905</v>
      </c>
      <c r="D245" t="s" s="28">
        <v>906</v>
      </c>
      <c r="E245" t="s" s="28">
        <v>14</v>
      </c>
      <c r="F245" t="s" s="28">
        <v>82</v>
      </c>
      <c r="G245" t="s" s="29">
        <v>25</v>
      </c>
      <c r="H245" t="s" s="28">
        <v>907</v>
      </c>
      <c r="I245" t="s" s="28">
        <v>35</v>
      </c>
      <c r="J245" t="s" s="28">
        <v>11</v>
      </c>
      <c r="K245" s="30"/>
      <c r="L245" s="30"/>
      <c r="M245" t="s" s="31">
        <v>84</v>
      </c>
      <c r="N245" t="s" s="28">
        <v>20</v>
      </c>
      <c r="O245" t="s" s="28">
        <v>908</v>
      </c>
      <c r="P245" t="s" s="28">
        <v>909</v>
      </c>
      <c r="Q245" s="16">
        <v>1</v>
      </c>
      <c r="R245" s="13">
        <v>0</v>
      </c>
      <c r="S245" t="s" s="32">
        <v>82</v>
      </c>
      <c r="T245" t="s" s="28">
        <v>30</v>
      </c>
      <c r="U245" t="s" s="28">
        <v>910</v>
      </c>
      <c r="V245" s="11"/>
    </row>
    <row r="246" ht="74.65" customHeight="1">
      <c r="A246" t="s" s="27">
        <v>904</v>
      </c>
      <c r="B246" t="s" s="28">
        <f>IF(COUNTIF($A246,$A247)=0,1,"")</f>
      </c>
      <c r="C246" t="s" s="28">
        <v>911</v>
      </c>
      <c r="D246" t="s" s="28">
        <v>912</v>
      </c>
      <c r="E246" t="s" s="28">
        <v>14</v>
      </c>
      <c r="F246" t="s" s="28">
        <v>82</v>
      </c>
      <c r="G246" t="s" s="29">
        <v>25</v>
      </c>
      <c r="H246" s="11"/>
      <c r="I246" t="s" s="28">
        <v>37</v>
      </c>
      <c r="J246" t="s" s="28">
        <v>48</v>
      </c>
      <c r="K246" s="30"/>
      <c r="L246" s="30"/>
      <c r="M246" t="s" s="31">
        <v>84</v>
      </c>
      <c r="N246" t="s" s="28">
        <v>20</v>
      </c>
      <c r="O246" s="11"/>
      <c r="P246" t="s" s="28">
        <v>913</v>
      </c>
      <c r="Q246" s="16">
        <v>0.5416666666666666</v>
      </c>
      <c r="R246" s="13">
        <v>0</v>
      </c>
      <c r="S246" t="s" s="32">
        <v>82</v>
      </c>
      <c r="T246" t="s" s="28">
        <v>30</v>
      </c>
      <c r="U246" t="s" s="28">
        <v>914</v>
      </c>
      <c r="V246" s="11"/>
    </row>
    <row r="247" ht="74.65" customHeight="1">
      <c r="A247" t="s" s="27">
        <v>904</v>
      </c>
      <c r="B247" s="10">
        <f>IF(COUNTIF($A247,$A248)=0,1,"")</f>
        <v>1</v>
      </c>
      <c r="C247" t="s" s="28">
        <v>915</v>
      </c>
      <c r="D247" t="s" s="28">
        <v>916</v>
      </c>
      <c r="E247" t="s" s="28">
        <v>14</v>
      </c>
      <c r="F247" t="s" s="28">
        <v>82</v>
      </c>
      <c r="G247" t="s" s="29">
        <v>25</v>
      </c>
      <c r="H247" s="11"/>
      <c r="I247" t="s" s="28">
        <v>35</v>
      </c>
      <c r="J247" t="s" s="28">
        <v>11</v>
      </c>
      <c r="K247" t="s" s="31">
        <v>84</v>
      </c>
      <c r="L247" s="30"/>
      <c r="M247" t="s" s="31">
        <v>84</v>
      </c>
      <c r="N247" t="s" s="28">
        <v>20</v>
      </c>
      <c r="O247" s="11"/>
      <c r="P247" t="s" s="28">
        <v>917</v>
      </c>
      <c r="Q247" s="16">
        <v>0.875</v>
      </c>
      <c r="R247" s="13">
        <v>0</v>
      </c>
      <c r="S247" t="s" s="32">
        <v>82</v>
      </c>
      <c r="T247" t="s" s="28">
        <v>30</v>
      </c>
      <c r="U247" t="s" s="28">
        <v>918</v>
      </c>
      <c r="V247" s="11"/>
    </row>
    <row r="248" ht="217.65" customHeight="1">
      <c r="A248" t="s" s="27">
        <v>919</v>
      </c>
      <c r="B248" s="10">
        <f>IF(COUNTIF($A248,$A249)=0,1,"")</f>
        <v>1</v>
      </c>
      <c r="C248" t="s" s="28">
        <v>920</v>
      </c>
      <c r="D248" t="s" s="28">
        <v>921</v>
      </c>
      <c r="E248" t="s" s="28">
        <v>15</v>
      </c>
      <c r="F248" t="s" s="28">
        <v>135</v>
      </c>
      <c r="G248" t="s" s="29">
        <v>24</v>
      </c>
      <c r="H248" t="s" s="28">
        <v>922</v>
      </c>
      <c r="I248" t="s" s="28">
        <v>36</v>
      </c>
      <c r="J248" t="s" s="28">
        <v>47</v>
      </c>
      <c r="K248" s="30"/>
      <c r="L248" s="30"/>
      <c r="M248" s="30"/>
      <c r="N248" t="s" s="28">
        <v>20</v>
      </c>
      <c r="O248" t="s" s="28">
        <v>923</v>
      </c>
      <c r="P248" t="s" s="28">
        <v>757</v>
      </c>
      <c r="Q248" t="s" s="28">
        <v>82</v>
      </c>
      <c r="R248" s="13">
        <v>17.99</v>
      </c>
      <c r="S248" t="s" s="32">
        <v>82</v>
      </c>
      <c r="T248" t="s" s="28">
        <v>32</v>
      </c>
      <c r="U248" t="s" s="28">
        <v>924</v>
      </c>
      <c r="V248" s="11"/>
    </row>
    <row r="249" ht="107.65" customHeight="1">
      <c r="A249" t="s" s="27">
        <v>925</v>
      </c>
      <c r="B249" t="s" s="28">
        <f>IF(COUNTIF($A249,$A250)=0,1,"")</f>
      </c>
      <c r="C249" t="s" s="28">
        <v>926</v>
      </c>
      <c r="D249" t="s" s="28">
        <v>927</v>
      </c>
      <c r="E249" t="s" s="28">
        <v>14</v>
      </c>
      <c r="F249" t="s" s="28">
        <v>82</v>
      </c>
      <c r="G249" t="s" s="29">
        <v>25</v>
      </c>
      <c r="H249" t="s" s="28">
        <v>928</v>
      </c>
      <c r="I249" t="s" s="28">
        <v>35</v>
      </c>
      <c r="J249" t="s" s="28">
        <v>42</v>
      </c>
      <c r="K249" s="30"/>
      <c r="L249" s="30"/>
      <c r="M249" t="s" s="31">
        <v>84</v>
      </c>
      <c r="N249" t="s" s="28">
        <v>20</v>
      </c>
      <c r="O249" s="11"/>
      <c r="P249" t="s" s="28">
        <v>85</v>
      </c>
      <c r="Q249" s="16">
        <v>0.25</v>
      </c>
      <c r="R249" s="13">
        <v>90</v>
      </c>
      <c r="S249" s="33">
        <v>15</v>
      </c>
      <c r="T249" t="s" s="28">
        <v>30</v>
      </c>
      <c r="U249" s="11"/>
      <c r="V249" s="11"/>
    </row>
    <row r="250" ht="96.65" customHeight="1">
      <c r="A250" t="s" s="27">
        <v>925</v>
      </c>
      <c r="B250" t="s" s="28">
        <f>IF(COUNTIF($A250,$A251)=0,1,"")</f>
      </c>
      <c r="C250" t="s" s="28">
        <v>929</v>
      </c>
      <c r="D250" t="s" s="28">
        <v>930</v>
      </c>
      <c r="E250" t="s" s="28">
        <v>14</v>
      </c>
      <c r="F250" t="s" s="28">
        <v>82</v>
      </c>
      <c r="G250" t="s" s="29">
        <v>25</v>
      </c>
      <c r="H250" t="s" s="28">
        <v>931</v>
      </c>
      <c r="I250" t="s" s="28">
        <v>35</v>
      </c>
      <c r="J250" t="s" s="28">
        <v>51</v>
      </c>
      <c r="K250" s="30"/>
      <c r="L250" s="30"/>
      <c r="M250" t="s" s="31">
        <v>84</v>
      </c>
      <c r="N250" t="s" s="28">
        <v>20</v>
      </c>
      <c r="O250" t="s" s="28">
        <v>932</v>
      </c>
      <c r="P250" t="s" s="28">
        <v>85</v>
      </c>
      <c r="Q250" s="16">
        <v>0.25</v>
      </c>
      <c r="R250" s="13">
        <v>90</v>
      </c>
      <c r="S250" s="33">
        <v>15</v>
      </c>
      <c r="T250" t="s" s="28">
        <v>30</v>
      </c>
      <c r="U250" t="s" s="28">
        <v>933</v>
      </c>
      <c r="V250" s="11"/>
    </row>
    <row r="251" ht="107.65" customHeight="1">
      <c r="A251" t="s" s="27">
        <v>925</v>
      </c>
      <c r="B251" t="s" s="28">
        <f>IF(COUNTIF($A251,$A252)=0,1,"")</f>
      </c>
      <c r="C251" t="s" s="28">
        <v>934</v>
      </c>
      <c r="D251" t="s" s="28">
        <v>935</v>
      </c>
      <c r="E251" t="s" s="28">
        <v>14</v>
      </c>
      <c r="F251" t="s" s="28">
        <v>82</v>
      </c>
      <c r="G251" t="s" s="29">
        <v>25</v>
      </c>
      <c r="H251" s="11"/>
      <c r="I251" t="s" s="28">
        <v>35</v>
      </c>
      <c r="J251" t="s" s="28">
        <v>42</v>
      </c>
      <c r="K251" s="30"/>
      <c r="L251" s="30"/>
      <c r="M251" t="s" s="31">
        <v>84</v>
      </c>
      <c r="N251" t="s" s="28">
        <v>20</v>
      </c>
      <c r="O251" s="11"/>
      <c r="P251" t="s" s="28">
        <v>85</v>
      </c>
      <c r="Q251" s="16">
        <v>0.25</v>
      </c>
      <c r="R251" s="13">
        <v>90</v>
      </c>
      <c r="S251" s="33">
        <v>15</v>
      </c>
      <c r="T251" t="s" s="28">
        <v>30</v>
      </c>
      <c r="U251" s="11"/>
      <c r="V251" s="11"/>
    </row>
    <row r="252" ht="96.65" customHeight="1">
      <c r="A252" t="s" s="27">
        <v>925</v>
      </c>
      <c r="B252" s="10">
        <f>IF(COUNTIF($A252,$A253)=0,1,"")</f>
        <v>1</v>
      </c>
      <c r="C252" t="s" s="28">
        <v>936</v>
      </c>
      <c r="D252" t="s" s="28">
        <v>937</v>
      </c>
      <c r="E252" t="s" s="28">
        <v>14</v>
      </c>
      <c r="F252" t="s" s="28">
        <v>82</v>
      </c>
      <c r="G252" t="s" s="29">
        <v>25</v>
      </c>
      <c r="H252" s="11"/>
      <c r="I252" t="s" s="28">
        <v>35</v>
      </c>
      <c r="J252" t="s" s="28">
        <v>43</v>
      </c>
      <c r="K252" s="30"/>
      <c r="L252" s="30"/>
      <c r="M252" t="s" s="31">
        <v>84</v>
      </c>
      <c r="N252" t="s" s="28">
        <v>20</v>
      </c>
      <c r="O252" s="11"/>
      <c r="P252" t="s" s="28">
        <v>85</v>
      </c>
      <c r="Q252" s="16">
        <v>0.1458333333333333</v>
      </c>
      <c r="R252" s="13">
        <v>0</v>
      </c>
      <c r="S252" t="s" s="32">
        <v>82</v>
      </c>
      <c r="T252" t="s" s="28">
        <v>30</v>
      </c>
      <c r="U252" s="11"/>
      <c r="V252" s="11"/>
    </row>
    <row r="253" ht="118.65" customHeight="1">
      <c r="A253" t="s" s="27">
        <v>938</v>
      </c>
      <c r="B253" t="s" s="28">
        <f>IF(COUNTIF($A253,$A254)=0,1,"")</f>
      </c>
      <c r="C253" t="s" s="28">
        <v>939</v>
      </c>
      <c r="D253" t="s" s="28">
        <v>940</v>
      </c>
      <c r="E253" t="s" s="28">
        <v>15</v>
      </c>
      <c r="F253" t="s" s="28">
        <v>135</v>
      </c>
      <c r="G253" t="s" s="29">
        <v>24</v>
      </c>
      <c r="H253" t="s" s="28">
        <v>941</v>
      </c>
      <c r="I253" t="s" s="28">
        <v>36</v>
      </c>
      <c r="J253" t="s" s="28">
        <v>51</v>
      </c>
      <c r="K253" s="30"/>
      <c r="L253" s="30"/>
      <c r="M253" s="30"/>
      <c r="N253" t="s" s="28">
        <v>20</v>
      </c>
      <c r="O253" s="11"/>
      <c r="P253" t="s" s="28">
        <v>85</v>
      </c>
      <c r="Q253" s="16">
        <v>0.08333333333333333</v>
      </c>
      <c r="R253" s="13">
        <v>121.5</v>
      </c>
      <c r="S253" s="33">
        <v>60.75</v>
      </c>
      <c r="T253" t="s" s="28">
        <v>29</v>
      </c>
      <c r="U253" s="34"/>
      <c r="V253" s="11"/>
    </row>
    <row r="254" ht="107.65" customHeight="1">
      <c r="A254" t="s" s="27">
        <v>938</v>
      </c>
      <c r="B254" t="s" s="28">
        <f>IF(COUNTIF($A254,$A255)=0,1,"")</f>
      </c>
      <c r="C254" t="s" s="28">
        <v>942</v>
      </c>
      <c r="D254" t="s" s="28">
        <v>943</v>
      </c>
      <c r="E254" t="s" s="28">
        <v>15</v>
      </c>
      <c r="F254" t="s" s="28">
        <v>135</v>
      </c>
      <c r="G254" t="s" s="29">
        <v>24</v>
      </c>
      <c r="H254" t="s" s="28">
        <v>944</v>
      </c>
      <c r="I254" t="s" s="28">
        <v>36</v>
      </c>
      <c r="J254" t="s" s="28">
        <v>51</v>
      </c>
      <c r="K254" s="30"/>
      <c r="L254" s="30"/>
      <c r="M254" s="30"/>
      <c r="N254" t="s" s="28">
        <v>20</v>
      </c>
      <c r="O254" t="s" s="28">
        <v>20</v>
      </c>
      <c r="P254" t="s" s="28">
        <v>85</v>
      </c>
      <c r="Q254" s="16">
        <v>0.04166666666666666</v>
      </c>
      <c r="R254" s="13">
        <v>70</v>
      </c>
      <c r="S254" s="33">
        <v>70</v>
      </c>
      <c r="T254" t="s" s="28">
        <v>29</v>
      </c>
      <c r="U254" t="s" s="28">
        <v>945</v>
      </c>
      <c r="V254" s="11"/>
    </row>
    <row r="255" ht="107.65" customHeight="1">
      <c r="A255" t="s" s="27">
        <v>938</v>
      </c>
      <c r="B255" t="s" s="28">
        <f>IF(COUNTIF($A255,$A256)=0,1,"")</f>
      </c>
      <c r="C255" t="s" s="28">
        <v>946</v>
      </c>
      <c r="D255" t="s" s="28">
        <v>947</v>
      </c>
      <c r="E255" t="s" s="28">
        <v>15</v>
      </c>
      <c r="F255" t="s" s="28">
        <v>135</v>
      </c>
      <c r="G255" t="s" s="29">
        <v>24</v>
      </c>
      <c r="H255" s="11"/>
      <c r="I255" t="s" s="28">
        <v>36</v>
      </c>
      <c r="J255" t="s" s="28">
        <v>51</v>
      </c>
      <c r="K255" s="30"/>
      <c r="L255" s="30"/>
      <c r="M255" s="30"/>
      <c r="N255" t="s" s="28">
        <v>20</v>
      </c>
      <c r="O255" s="11"/>
      <c r="P255" t="s" s="28">
        <v>85</v>
      </c>
      <c r="Q255" s="16">
        <v>0.04166666666666666</v>
      </c>
      <c r="R255" s="13">
        <v>75</v>
      </c>
      <c r="S255" s="33">
        <v>75</v>
      </c>
      <c r="T255" t="s" s="28">
        <v>29</v>
      </c>
      <c r="U255" s="34"/>
      <c r="V255" s="11"/>
    </row>
    <row r="256" ht="96.65" customHeight="1">
      <c r="A256" t="s" s="27">
        <v>938</v>
      </c>
      <c r="B256" t="s" s="28">
        <f>IF(COUNTIF($A256,$A257)=0,1,"")</f>
      </c>
      <c r="C256" t="s" s="28">
        <v>948</v>
      </c>
      <c r="D256" t="s" s="28">
        <v>949</v>
      </c>
      <c r="E256" t="s" s="28">
        <v>15</v>
      </c>
      <c r="F256" t="s" s="28">
        <v>135</v>
      </c>
      <c r="G256" t="s" s="29">
        <v>24</v>
      </c>
      <c r="H256" s="11"/>
      <c r="I256" t="s" s="28">
        <v>36</v>
      </c>
      <c r="J256" t="s" s="28">
        <v>47</v>
      </c>
      <c r="K256" s="30"/>
      <c r="L256" s="30"/>
      <c r="M256" s="30"/>
      <c r="N256" t="s" s="28">
        <v>20</v>
      </c>
      <c r="O256" s="11"/>
      <c r="P256" t="s" s="28">
        <v>85</v>
      </c>
      <c r="Q256" s="16">
        <v>0.125</v>
      </c>
      <c r="R256" s="13">
        <v>121.5</v>
      </c>
      <c r="S256" s="33">
        <v>40.5</v>
      </c>
      <c r="T256" t="s" s="28">
        <v>29</v>
      </c>
      <c r="U256" s="34"/>
      <c r="V256" s="11"/>
    </row>
    <row r="257" ht="118.65" customHeight="1">
      <c r="A257" t="s" s="27">
        <v>938</v>
      </c>
      <c r="B257" t="s" s="28">
        <f>IF(COUNTIF($A257,$A258)=0,1,"")</f>
      </c>
      <c r="C257" t="s" s="28">
        <v>950</v>
      </c>
      <c r="D257" t="s" s="28">
        <v>951</v>
      </c>
      <c r="E257" t="s" s="28">
        <v>15</v>
      </c>
      <c r="F257" t="s" s="28">
        <v>135</v>
      </c>
      <c r="G257" t="s" s="29">
        <v>24</v>
      </c>
      <c r="H257" s="11"/>
      <c r="I257" t="s" s="28">
        <v>36</v>
      </c>
      <c r="J257" t="s" s="28">
        <v>51</v>
      </c>
      <c r="K257" s="30"/>
      <c r="L257" s="30"/>
      <c r="M257" s="30"/>
      <c r="N257" t="s" s="28">
        <v>20</v>
      </c>
      <c r="O257" s="11"/>
      <c r="P257" t="s" s="28">
        <v>85</v>
      </c>
      <c r="Q257" s="16">
        <v>0.04166666666666666</v>
      </c>
      <c r="R257" s="13">
        <v>75</v>
      </c>
      <c r="S257" s="33">
        <v>75</v>
      </c>
      <c r="T257" t="s" s="28">
        <v>29</v>
      </c>
      <c r="U257" s="34"/>
      <c r="V257" s="11"/>
    </row>
    <row r="258" ht="96.65" customHeight="1">
      <c r="A258" t="s" s="27">
        <v>938</v>
      </c>
      <c r="B258" t="s" s="28">
        <f>IF(COUNTIF($A258,$A259)=0,1,"")</f>
      </c>
      <c r="C258" t="s" s="28">
        <v>952</v>
      </c>
      <c r="D258" t="s" s="28">
        <v>953</v>
      </c>
      <c r="E258" t="s" s="28">
        <v>15</v>
      </c>
      <c r="F258" t="s" s="28">
        <v>135</v>
      </c>
      <c r="G258" t="s" s="29">
        <v>24</v>
      </c>
      <c r="H258" s="11"/>
      <c r="I258" t="s" s="28">
        <v>36</v>
      </c>
      <c r="J258" t="s" s="28">
        <v>51</v>
      </c>
      <c r="K258" s="30"/>
      <c r="L258" s="30"/>
      <c r="M258" s="30"/>
      <c r="N258" t="s" s="28">
        <v>20</v>
      </c>
      <c r="O258" s="11"/>
      <c r="P258" t="s" s="28">
        <v>85</v>
      </c>
      <c r="Q258" s="16">
        <v>0.1041666666666667</v>
      </c>
      <c r="R258" s="13">
        <v>121.5</v>
      </c>
      <c r="S258" s="33">
        <v>48.6</v>
      </c>
      <c r="T258" t="s" s="28">
        <v>29</v>
      </c>
      <c r="U258" s="34"/>
      <c r="V258" s="11"/>
    </row>
    <row r="259" ht="129.65" customHeight="1">
      <c r="A259" t="s" s="27">
        <v>938</v>
      </c>
      <c r="B259" t="s" s="28">
        <f>IF(COUNTIF($A259,$A260)=0,1,"")</f>
      </c>
      <c r="C259" t="s" s="28">
        <v>954</v>
      </c>
      <c r="D259" t="s" s="28">
        <v>955</v>
      </c>
      <c r="E259" t="s" s="28">
        <v>15</v>
      </c>
      <c r="F259" t="s" s="28">
        <v>135</v>
      </c>
      <c r="G259" t="s" s="29">
        <v>24</v>
      </c>
      <c r="H259" s="11"/>
      <c r="I259" t="s" s="28">
        <v>35</v>
      </c>
      <c r="J259" t="s" s="28">
        <v>42</v>
      </c>
      <c r="K259" s="30"/>
      <c r="L259" s="30"/>
      <c r="M259" s="30"/>
      <c r="N259" t="s" s="28">
        <v>20</v>
      </c>
      <c r="O259" s="11"/>
      <c r="P259" t="s" s="28">
        <v>85</v>
      </c>
      <c r="Q259" t="s" s="28">
        <v>956</v>
      </c>
      <c r="R259" s="13">
        <v>200</v>
      </c>
      <c r="S259" t="s" s="32">
        <v>82</v>
      </c>
      <c r="T259" t="s" s="28">
        <v>32</v>
      </c>
      <c r="U259" s="34"/>
      <c r="V259" s="11"/>
    </row>
    <row r="260" ht="107.65" customHeight="1">
      <c r="A260" t="s" s="27">
        <v>938</v>
      </c>
      <c r="B260" t="s" s="28">
        <f>IF(COUNTIF($A260,$A261)=0,1,"")</f>
      </c>
      <c r="C260" t="s" s="28">
        <v>957</v>
      </c>
      <c r="D260" t="s" s="28">
        <v>958</v>
      </c>
      <c r="E260" t="s" s="28">
        <v>15</v>
      </c>
      <c r="F260" t="s" s="28">
        <v>135</v>
      </c>
      <c r="G260" t="s" s="29">
        <v>24</v>
      </c>
      <c r="H260" s="11"/>
      <c r="I260" t="s" s="28">
        <v>36</v>
      </c>
      <c r="J260" t="s" s="28">
        <v>51</v>
      </c>
      <c r="K260" s="30"/>
      <c r="L260" s="30"/>
      <c r="M260" s="30"/>
      <c r="N260" t="s" s="28">
        <v>20</v>
      </c>
      <c r="O260" s="11"/>
      <c r="P260" t="s" s="28">
        <v>85</v>
      </c>
      <c r="Q260" s="16">
        <v>0.04166666666666666</v>
      </c>
      <c r="R260" s="13">
        <v>75</v>
      </c>
      <c r="S260" s="33">
        <v>75</v>
      </c>
      <c r="T260" t="s" s="28">
        <v>29</v>
      </c>
      <c r="U260" s="34"/>
      <c r="V260" s="11"/>
    </row>
    <row r="261" ht="118.65" customHeight="1">
      <c r="A261" t="s" s="27">
        <v>938</v>
      </c>
      <c r="B261" s="10">
        <f>IF(COUNTIF($A261,$A262)=0,1,"")</f>
        <v>1</v>
      </c>
      <c r="C261" t="s" s="28">
        <v>959</v>
      </c>
      <c r="D261" t="s" s="28">
        <v>960</v>
      </c>
      <c r="E261" t="s" s="28">
        <v>15</v>
      </c>
      <c r="F261" t="s" s="28">
        <v>135</v>
      </c>
      <c r="G261" t="s" s="29">
        <v>24</v>
      </c>
      <c r="H261" s="11"/>
      <c r="I261" t="s" s="28">
        <v>35</v>
      </c>
      <c r="J261" t="s" s="28">
        <v>42</v>
      </c>
      <c r="K261" s="30"/>
      <c r="L261" s="30"/>
      <c r="M261" s="30"/>
      <c r="N261" t="s" s="28">
        <v>20</v>
      </c>
      <c r="O261" s="11"/>
      <c r="P261" t="s" s="28">
        <v>85</v>
      </c>
      <c r="Q261" s="16">
        <v>0.04166666666666666</v>
      </c>
      <c r="R261" s="13">
        <v>75</v>
      </c>
      <c r="S261" s="33">
        <v>75</v>
      </c>
      <c r="T261" t="s" s="28">
        <v>29</v>
      </c>
      <c r="U261" s="34"/>
      <c r="V261" s="11"/>
    </row>
    <row r="262" ht="74.65" customHeight="1">
      <c r="A262" t="s" s="27">
        <v>961</v>
      </c>
      <c r="B262" t="s" s="28">
        <f>IF(COUNTIF($A262,$A263)=0,1,"")</f>
      </c>
      <c r="C262" t="s" s="28">
        <v>962</v>
      </c>
      <c r="D262" t="s" s="28">
        <v>963</v>
      </c>
      <c r="E262" t="s" s="28">
        <v>14</v>
      </c>
      <c r="F262" t="s" s="28">
        <v>82</v>
      </c>
      <c r="G262" t="s" s="29">
        <v>25</v>
      </c>
      <c r="H262" t="s" s="28">
        <v>964</v>
      </c>
      <c r="I262" t="s" s="28">
        <v>38</v>
      </c>
      <c r="J262" t="s" s="28">
        <v>55</v>
      </c>
      <c r="K262" s="30"/>
      <c r="L262" s="30"/>
      <c r="M262" s="30"/>
      <c r="N262" t="s" s="28">
        <v>20</v>
      </c>
      <c r="O262" s="11"/>
      <c r="P262" t="s" s="28">
        <v>85</v>
      </c>
      <c r="Q262" s="16">
        <v>0.0625</v>
      </c>
      <c r="R262" s="13">
        <v>0</v>
      </c>
      <c r="S262" t="s" s="32">
        <v>82</v>
      </c>
      <c r="T262" t="s" s="28">
        <v>29</v>
      </c>
      <c r="U262" t="s" s="28">
        <v>965</v>
      </c>
      <c r="V262" s="11"/>
    </row>
    <row r="263" ht="151.65" customHeight="1">
      <c r="A263" t="s" s="27">
        <v>961</v>
      </c>
      <c r="B263" t="s" s="28">
        <f>IF(COUNTIF($A263,$A264)=0,1,"")</f>
      </c>
      <c r="C263" t="s" s="28">
        <v>966</v>
      </c>
      <c r="D263" t="s" s="28">
        <v>967</v>
      </c>
      <c r="E263" t="s" s="28">
        <v>14</v>
      </c>
      <c r="F263" t="s" s="28">
        <v>82</v>
      </c>
      <c r="G263" t="s" s="29">
        <v>25</v>
      </c>
      <c r="H263" t="s" s="28">
        <v>968</v>
      </c>
      <c r="I263" t="s" s="28">
        <v>35</v>
      </c>
      <c r="J263" t="s" s="28">
        <v>43</v>
      </c>
      <c r="K263" s="30"/>
      <c r="L263" s="30"/>
      <c r="M263" s="30"/>
      <c r="N263" t="s" s="28">
        <v>20</v>
      </c>
      <c r="O263" t="s" s="28">
        <v>969</v>
      </c>
      <c r="P263" t="s" s="28">
        <v>970</v>
      </c>
      <c r="Q263" s="16">
        <v>1.166666666666667</v>
      </c>
      <c r="R263" s="13">
        <v>0</v>
      </c>
      <c r="S263" t="s" s="32">
        <v>82</v>
      </c>
      <c r="T263" t="s" s="28">
        <v>971</v>
      </c>
      <c r="U263" t="s" s="28">
        <v>972</v>
      </c>
      <c r="V263" s="11"/>
    </row>
    <row r="264" ht="74.65" customHeight="1">
      <c r="A264" t="s" s="27">
        <v>961</v>
      </c>
      <c r="B264" t="s" s="28">
        <f>IF(COUNTIF($A264,$A265)=0,1,"")</f>
      </c>
      <c r="C264" t="s" s="28">
        <v>973</v>
      </c>
      <c r="D264" t="s" s="28">
        <v>974</v>
      </c>
      <c r="E264" t="s" s="28">
        <v>14</v>
      </c>
      <c r="F264" t="s" s="28">
        <v>82</v>
      </c>
      <c r="G264" t="s" s="29">
        <v>25</v>
      </c>
      <c r="H264" s="11"/>
      <c r="I264" t="s" s="28">
        <v>39</v>
      </c>
      <c r="J264" t="s" s="28">
        <v>46</v>
      </c>
      <c r="K264" s="30"/>
      <c r="L264" s="30"/>
      <c r="M264" s="30"/>
      <c r="N264" t="s" s="28">
        <v>20</v>
      </c>
      <c r="O264" s="11"/>
      <c r="P264" t="s" s="28">
        <v>85</v>
      </c>
      <c r="Q264" s="16">
        <v>0.0625</v>
      </c>
      <c r="R264" s="13">
        <v>0</v>
      </c>
      <c r="S264" t="s" s="32">
        <v>82</v>
      </c>
      <c r="T264" t="s" s="28">
        <v>29</v>
      </c>
      <c r="U264" s="11"/>
      <c r="V264" s="11"/>
    </row>
    <row r="265" ht="96.65" customHeight="1">
      <c r="A265" t="s" s="27">
        <v>961</v>
      </c>
      <c r="B265" s="10">
        <f>IF(COUNTIF($A265,$A266)=0,1,"")</f>
        <v>1</v>
      </c>
      <c r="C265" t="s" s="28">
        <v>975</v>
      </c>
      <c r="D265" t="s" s="28">
        <v>976</v>
      </c>
      <c r="E265" t="s" s="28">
        <v>14</v>
      </c>
      <c r="F265" t="s" s="28">
        <v>82</v>
      </c>
      <c r="G265" t="s" s="29">
        <v>25</v>
      </c>
      <c r="H265" s="11"/>
      <c r="I265" t="s" s="28">
        <v>38</v>
      </c>
      <c r="J265" t="s" s="28">
        <v>55</v>
      </c>
      <c r="K265" s="30"/>
      <c r="L265" s="30"/>
      <c r="M265" s="30"/>
      <c r="N265" t="s" s="28">
        <v>20</v>
      </c>
      <c r="O265" s="11"/>
      <c r="P265" t="s" s="28">
        <v>85</v>
      </c>
      <c r="Q265" s="16">
        <v>0.0625</v>
      </c>
      <c r="R265" s="13">
        <v>0</v>
      </c>
      <c r="S265" t="s" s="32">
        <v>82</v>
      </c>
      <c r="T265" t="s" s="28">
        <v>29</v>
      </c>
      <c r="U265" s="11"/>
      <c r="V265" s="11"/>
    </row>
    <row r="266" ht="107.65" customHeight="1">
      <c r="A266" t="s" s="27">
        <v>977</v>
      </c>
      <c r="B266" s="10">
        <f>IF(COUNTIF($A266,$A267)=0,1,"")</f>
        <v>1</v>
      </c>
      <c r="C266" t="s" s="28">
        <v>978</v>
      </c>
      <c r="D266" t="s" s="28">
        <v>979</v>
      </c>
      <c r="E266" t="s" s="28">
        <v>15</v>
      </c>
      <c r="F266" t="s" s="28">
        <v>82</v>
      </c>
      <c r="G266" t="s" s="29">
        <v>25</v>
      </c>
      <c r="H266" t="s" s="28">
        <v>980</v>
      </c>
      <c r="I266" t="s" s="28">
        <v>37</v>
      </c>
      <c r="J266" t="s" s="28">
        <v>48</v>
      </c>
      <c r="K266" s="30"/>
      <c r="L266" s="30"/>
      <c r="M266" s="30"/>
      <c r="N266" t="s" s="28">
        <v>20</v>
      </c>
      <c r="O266" t="s" s="28">
        <v>20</v>
      </c>
      <c r="P266" t="s" s="28">
        <v>85</v>
      </c>
      <c r="Q266" s="16">
        <v>0.0625</v>
      </c>
      <c r="R266" s="13">
        <v>0</v>
      </c>
      <c r="S266" t="s" s="32">
        <v>82</v>
      </c>
      <c r="T266" t="s" s="28">
        <v>29</v>
      </c>
      <c r="U266" t="s" s="28">
        <v>981</v>
      </c>
      <c r="V266" s="11"/>
    </row>
    <row r="267" ht="85.65" customHeight="1">
      <c r="A267" t="s" s="27">
        <v>982</v>
      </c>
      <c r="B267" s="10">
        <f>IF(COUNTIF($A267,$A268)=0,1,"")</f>
        <v>1</v>
      </c>
      <c r="C267" t="s" s="28">
        <v>983</v>
      </c>
      <c r="D267" t="s" s="28">
        <v>984</v>
      </c>
      <c r="E267" t="s" s="28">
        <v>16</v>
      </c>
      <c r="F267" t="s" s="28">
        <v>82</v>
      </c>
      <c r="G267" t="s" s="29">
        <v>25</v>
      </c>
      <c r="H267" t="s" s="28">
        <v>985</v>
      </c>
      <c r="I267" t="s" s="28">
        <v>36</v>
      </c>
      <c r="J267" t="s" s="28">
        <v>51</v>
      </c>
      <c r="K267" s="30"/>
      <c r="L267" s="30"/>
      <c r="M267" s="30"/>
      <c r="N267" t="s" s="28">
        <v>20</v>
      </c>
      <c r="O267" t="s" s="28">
        <v>20</v>
      </c>
      <c r="P267" t="s" s="28">
        <v>20</v>
      </c>
      <c r="Q267" t="s" s="28">
        <v>20</v>
      </c>
      <c r="R267" s="13">
        <v>0</v>
      </c>
      <c r="S267" t="s" s="32">
        <v>82</v>
      </c>
      <c r="T267" t="s" s="28">
        <v>32</v>
      </c>
      <c r="U267" t="s" s="28">
        <v>986</v>
      </c>
      <c r="V267" s="11"/>
    </row>
    <row r="268" ht="63.65" customHeight="1">
      <c r="A268" t="s" s="27">
        <v>987</v>
      </c>
      <c r="B268" s="10">
        <f>IF(COUNTIF($A268,$A269)=0,1,"")</f>
        <v>1</v>
      </c>
      <c r="C268" t="s" s="28">
        <v>988</v>
      </c>
      <c r="D268" t="s" s="28">
        <v>989</v>
      </c>
      <c r="E268" t="s" s="28">
        <v>14</v>
      </c>
      <c r="F268" t="s" s="28">
        <v>82</v>
      </c>
      <c r="G268" t="s" s="29">
        <v>25</v>
      </c>
      <c r="H268" t="s" s="28">
        <v>990</v>
      </c>
      <c r="I268" t="s" s="28">
        <v>37</v>
      </c>
      <c r="J268" t="s" s="28">
        <v>227</v>
      </c>
      <c r="K268" s="30"/>
      <c r="L268" s="30"/>
      <c r="M268" s="30"/>
      <c r="N268" t="s" s="28">
        <v>20</v>
      </c>
      <c r="O268" t="s" s="28">
        <v>20</v>
      </c>
      <c r="P268" t="s" s="28">
        <v>85</v>
      </c>
      <c r="Q268" s="16">
        <v>0.04166666666666666</v>
      </c>
      <c r="R268" s="13">
        <v>0</v>
      </c>
      <c r="S268" t="s" s="32">
        <v>82</v>
      </c>
      <c r="T268" t="s" s="28">
        <v>29</v>
      </c>
      <c r="U268" t="s" s="28">
        <v>991</v>
      </c>
      <c r="V268" s="11"/>
    </row>
    <row r="269" ht="338.65" customHeight="1">
      <c r="A269" t="s" s="27">
        <v>992</v>
      </c>
      <c r="B269" t="s" s="28">
        <f>IF(COUNTIF($A269,$A270)=0,1,"")</f>
      </c>
      <c r="C269" t="s" s="28">
        <v>993</v>
      </c>
      <c r="D269" t="s" s="28">
        <v>994</v>
      </c>
      <c r="E269" t="s" s="28">
        <v>14</v>
      </c>
      <c r="F269" t="s" s="28">
        <v>82</v>
      </c>
      <c r="G269" t="s" s="29">
        <v>25</v>
      </c>
      <c r="H269" t="s" s="28">
        <v>995</v>
      </c>
      <c r="I269" t="s" s="28">
        <v>37</v>
      </c>
      <c r="J269" t="s" s="28">
        <v>48</v>
      </c>
      <c r="K269" s="30"/>
      <c r="L269" s="30"/>
      <c r="M269" s="30"/>
      <c r="N269" t="s" s="28">
        <v>20</v>
      </c>
      <c r="O269" t="s" s="28">
        <v>996</v>
      </c>
      <c r="P269" t="s" s="28">
        <v>997</v>
      </c>
      <c r="Q269" s="16">
        <v>0.4166666666666667</v>
      </c>
      <c r="R269" s="13">
        <v>144</v>
      </c>
      <c r="S269" s="33">
        <v>14.4</v>
      </c>
      <c r="T269" t="s" s="28">
        <v>29</v>
      </c>
      <c r="U269" t="s" s="28">
        <v>998</v>
      </c>
      <c r="V269" s="11"/>
    </row>
    <row r="270" ht="52.65" customHeight="1">
      <c r="A270" t="s" s="27">
        <v>992</v>
      </c>
      <c r="B270" t="s" s="28">
        <f>IF(COUNTIF($A270,$A271)=0,1,"")</f>
      </c>
      <c r="C270" t="s" s="28">
        <v>999</v>
      </c>
      <c r="D270" t="s" s="28">
        <v>994</v>
      </c>
      <c r="E270" t="s" s="28">
        <v>14</v>
      </c>
      <c r="F270" t="s" s="28">
        <v>82</v>
      </c>
      <c r="G270" t="s" s="29">
        <v>25</v>
      </c>
      <c r="H270" s="11"/>
      <c r="I270" t="s" s="28">
        <v>39</v>
      </c>
      <c r="J270" t="s" s="28">
        <v>52</v>
      </c>
      <c r="K270" s="30"/>
      <c r="L270" s="30"/>
      <c r="M270" s="30"/>
      <c r="N270" t="s" s="28">
        <v>20</v>
      </c>
      <c r="O270" s="11"/>
      <c r="P270" t="s" s="28">
        <v>85</v>
      </c>
      <c r="Q270" s="16">
        <v>0.2083333333333333</v>
      </c>
      <c r="R270" s="13">
        <v>90</v>
      </c>
      <c r="S270" s="33">
        <v>18</v>
      </c>
      <c r="T270" t="s" s="28">
        <v>29</v>
      </c>
      <c r="U270" s="11"/>
      <c r="V270" s="11"/>
    </row>
    <row r="271" ht="52.65" customHeight="1">
      <c r="A271" t="s" s="27">
        <v>992</v>
      </c>
      <c r="B271" t="s" s="28">
        <f>IF(COUNTIF($A271,$A272)=0,1,"")</f>
      </c>
      <c r="C271" t="s" s="28">
        <v>476</v>
      </c>
      <c r="D271" t="s" s="28">
        <v>994</v>
      </c>
      <c r="E271" t="s" s="28">
        <v>14</v>
      </c>
      <c r="F271" t="s" s="28">
        <v>82</v>
      </c>
      <c r="G271" t="s" s="29">
        <v>25</v>
      </c>
      <c r="H271" s="11"/>
      <c r="I271" t="s" s="28">
        <v>38</v>
      </c>
      <c r="J271" t="s" s="28">
        <v>56</v>
      </c>
      <c r="K271" s="30"/>
      <c r="L271" s="30"/>
      <c r="M271" s="30"/>
      <c r="N271" t="s" s="28">
        <v>20</v>
      </c>
      <c r="O271" s="11"/>
      <c r="P271" t="s" s="28">
        <v>85</v>
      </c>
      <c r="Q271" s="16">
        <v>0.125</v>
      </c>
      <c r="R271" s="13">
        <v>49</v>
      </c>
      <c r="S271" s="33">
        <v>16.3333333333333</v>
      </c>
      <c r="T271" t="s" s="28">
        <v>29</v>
      </c>
      <c r="U271" s="11"/>
      <c r="V271" s="11"/>
    </row>
    <row r="272" ht="52.65" customHeight="1">
      <c r="A272" t="s" s="27">
        <v>992</v>
      </c>
      <c r="B272" t="s" s="28">
        <f>IF(COUNTIF($A272,$A273)=0,1,"")</f>
      </c>
      <c r="C272" t="s" s="28">
        <v>1000</v>
      </c>
      <c r="D272" t="s" s="28">
        <v>994</v>
      </c>
      <c r="E272" t="s" s="28">
        <v>14</v>
      </c>
      <c r="F272" t="s" s="28">
        <v>82</v>
      </c>
      <c r="G272" t="s" s="29">
        <v>25</v>
      </c>
      <c r="H272" s="11"/>
      <c r="I272" t="s" s="28">
        <v>36</v>
      </c>
      <c r="J272" t="s" s="28">
        <v>47</v>
      </c>
      <c r="K272" s="30"/>
      <c r="L272" s="30"/>
      <c r="M272" s="30"/>
      <c r="N272" t="s" s="28">
        <v>20</v>
      </c>
      <c r="O272" s="11"/>
      <c r="P272" t="s" s="28">
        <v>85</v>
      </c>
      <c r="Q272" s="16">
        <v>0.2083333333333333</v>
      </c>
      <c r="R272" s="13">
        <v>90</v>
      </c>
      <c r="S272" s="33">
        <v>18</v>
      </c>
      <c r="T272" t="s" s="28">
        <v>29</v>
      </c>
      <c r="U272" s="11"/>
      <c r="V272" s="11"/>
    </row>
    <row r="273" ht="52.65" customHeight="1">
      <c r="A273" t="s" s="27">
        <v>992</v>
      </c>
      <c r="B273" t="s" s="28">
        <f>IF(COUNTIF($A273,$A274)=0,1,"")</f>
      </c>
      <c r="C273" t="s" s="28">
        <v>1001</v>
      </c>
      <c r="D273" t="s" s="28">
        <v>994</v>
      </c>
      <c r="E273" t="s" s="28">
        <v>14</v>
      </c>
      <c r="F273" t="s" s="28">
        <v>82</v>
      </c>
      <c r="G273" t="s" s="29">
        <v>25</v>
      </c>
      <c r="H273" s="11"/>
      <c r="I273" t="s" s="28">
        <v>35</v>
      </c>
      <c r="J273" t="s" s="28">
        <v>42</v>
      </c>
      <c r="K273" s="30"/>
      <c r="L273" s="30"/>
      <c r="M273" s="30"/>
      <c r="N273" t="s" s="28">
        <v>20</v>
      </c>
      <c r="O273" s="11"/>
      <c r="P273" t="s" s="28">
        <v>1002</v>
      </c>
      <c r="Q273" s="16">
        <v>0.25</v>
      </c>
      <c r="R273" s="13">
        <v>90</v>
      </c>
      <c r="S273" s="33">
        <v>15</v>
      </c>
      <c r="T273" t="s" s="28">
        <v>29</v>
      </c>
      <c r="U273" s="11"/>
      <c r="V273" s="11"/>
    </row>
    <row r="274" ht="52.65" customHeight="1">
      <c r="A274" t="s" s="27">
        <v>992</v>
      </c>
      <c r="B274" t="s" s="28">
        <f>IF(COUNTIF($A274,$A275)=0,1,"")</f>
      </c>
      <c r="C274" t="s" s="28">
        <v>474</v>
      </c>
      <c r="D274" t="s" s="28">
        <v>994</v>
      </c>
      <c r="E274" t="s" s="28">
        <v>14</v>
      </c>
      <c r="F274" t="s" s="28">
        <v>82</v>
      </c>
      <c r="G274" t="s" s="29">
        <v>25</v>
      </c>
      <c r="H274" s="11"/>
      <c r="I274" t="s" s="28">
        <v>38</v>
      </c>
      <c r="J274" t="s" s="28">
        <v>56</v>
      </c>
      <c r="K274" s="30"/>
      <c r="L274" s="30"/>
      <c r="M274" s="30"/>
      <c r="N274" t="s" s="28">
        <v>20</v>
      </c>
      <c r="O274" s="11"/>
      <c r="P274" t="s" s="28">
        <v>85</v>
      </c>
      <c r="Q274" s="16">
        <v>0.2083333333333333</v>
      </c>
      <c r="R274" s="13">
        <v>90</v>
      </c>
      <c r="S274" s="33">
        <v>18</v>
      </c>
      <c r="T274" t="s" s="28">
        <v>29</v>
      </c>
      <c r="U274" s="11"/>
      <c r="V274" s="11"/>
    </row>
    <row r="275" ht="52.65" customHeight="1">
      <c r="A275" t="s" s="27">
        <v>992</v>
      </c>
      <c r="B275" t="s" s="28">
        <f>IF(COUNTIF($A275,$A276)=0,1,"")</f>
      </c>
      <c r="C275" t="s" s="28">
        <v>1003</v>
      </c>
      <c r="D275" t="s" s="28">
        <v>994</v>
      </c>
      <c r="E275" t="s" s="28">
        <v>14</v>
      </c>
      <c r="F275" t="s" s="28">
        <v>82</v>
      </c>
      <c r="G275" t="s" s="29">
        <v>25</v>
      </c>
      <c r="H275" s="11"/>
      <c r="I275" t="s" s="28">
        <v>36</v>
      </c>
      <c r="J275" t="s" s="28">
        <v>51</v>
      </c>
      <c r="K275" s="30"/>
      <c r="L275" s="30"/>
      <c r="M275" s="30"/>
      <c r="N275" t="s" s="28">
        <v>20</v>
      </c>
      <c r="O275" s="11"/>
      <c r="P275" t="s" s="28">
        <v>1002</v>
      </c>
      <c r="Q275" s="16">
        <v>0.25</v>
      </c>
      <c r="R275" s="13">
        <v>90</v>
      </c>
      <c r="S275" s="33">
        <v>15</v>
      </c>
      <c r="T275" t="s" s="28">
        <v>29</v>
      </c>
      <c r="U275" s="11"/>
      <c r="V275" s="11"/>
    </row>
    <row r="276" ht="52.65" customHeight="1">
      <c r="A276" t="s" s="27">
        <v>992</v>
      </c>
      <c r="B276" t="s" s="28">
        <f>IF(COUNTIF($A276,$A277)=0,1,"")</f>
      </c>
      <c r="C276" t="s" s="28">
        <v>1004</v>
      </c>
      <c r="D276" t="s" s="28">
        <v>994</v>
      </c>
      <c r="E276" t="s" s="28">
        <v>14</v>
      </c>
      <c r="F276" t="s" s="28">
        <v>82</v>
      </c>
      <c r="G276" t="s" s="29">
        <v>25</v>
      </c>
      <c r="H276" s="11"/>
      <c r="I276" t="s" s="28">
        <v>36</v>
      </c>
      <c r="J276" t="s" s="28">
        <v>51</v>
      </c>
      <c r="K276" s="30"/>
      <c r="L276" s="30"/>
      <c r="M276" s="30"/>
      <c r="N276" t="s" s="28">
        <v>20</v>
      </c>
      <c r="O276" s="11"/>
      <c r="P276" t="s" s="28">
        <v>85</v>
      </c>
      <c r="Q276" s="16">
        <v>0.2083333333333333</v>
      </c>
      <c r="R276" s="13">
        <v>90</v>
      </c>
      <c r="S276" s="33">
        <v>18</v>
      </c>
      <c r="T276" t="s" s="28">
        <v>29</v>
      </c>
      <c r="U276" s="11"/>
      <c r="V276" s="11"/>
    </row>
    <row r="277" ht="52.65" customHeight="1">
      <c r="A277" t="s" s="27">
        <v>992</v>
      </c>
      <c r="B277" t="s" s="28">
        <f>IF(COUNTIF($A277,$A278)=0,1,"")</f>
      </c>
      <c r="C277" t="s" s="28">
        <v>1005</v>
      </c>
      <c r="D277" t="s" s="28">
        <v>994</v>
      </c>
      <c r="E277" t="s" s="28">
        <v>14</v>
      </c>
      <c r="F277" t="s" s="28">
        <v>82</v>
      </c>
      <c r="G277" t="s" s="29">
        <v>25</v>
      </c>
      <c r="H277" s="11"/>
      <c r="I277" t="s" s="28">
        <v>37</v>
      </c>
      <c r="J277" t="s" s="28">
        <v>227</v>
      </c>
      <c r="K277" s="30"/>
      <c r="L277" s="30"/>
      <c r="M277" s="30"/>
      <c r="N277" t="s" s="28">
        <v>20</v>
      </c>
      <c r="O277" s="11"/>
      <c r="P277" t="s" s="28">
        <v>1006</v>
      </c>
      <c r="Q277" s="16">
        <v>0.375</v>
      </c>
      <c r="R277" s="13">
        <v>455</v>
      </c>
      <c r="S277" s="33">
        <v>50.5555555555556</v>
      </c>
      <c r="T277" t="s" s="28">
        <v>29</v>
      </c>
      <c r="U277" s="11"/>
      <c r="V277" s="11"/>
    </row>
    <row r="278" ht="52.65" customHeight="1">
      <c r="A278" t="s" s="27">
        <v>992</v>
      </c>
      <c r="B278" t="s" s="28">
        <f>IF(COUNTIF($A278,$A279)=0,1,"")</f>
      </c>
      <c r="C278" t="s" s="28">
        <v>1007</v>
      </c>
      <c r="D278" t="s" s="28">
        <v>994</v>
      </c>
      <c r="E278" t="s" s="28">
        <v>14</v>
      </c>
      <c r="F278" t="s" s="28">
        <v>82</v>
      </c>
      <c r="G278" t="s" s="29">
        <v>25</v>
      </c>
      <c r="H278" s="11"/>
      <c r="I278" t="s" s="28">
        <v>36</v>
      </c>
      <c r="J278" t="s" s="28">
        <v>47</v>
      </c>
      <c r="K278" s="30"/>
      <c r="L278" s="30"/>
      <c r="M278" s="30"/>
      <c r="N278" t="s" s="28">
        <v>20</v>
      </c>
      <c r="O278" s="11"/>
      <c r="P278" t="s" s="28">
        <v>85</v>
      </c>
      <c r="Q278" s="16">
        <v>0.2083333333333333</v>
      </c>
      <c r="R278" s="13">
        <v>90</v>
      </c>
      <c r="S278" s="33">
        <v>18</v>
      </c>
      <c r="T278" t="s" s="28">
        <v>29</v>
      </c>
      <c r="U278" s="11"/>
      <c r="V278" s="11"/>
    </row>
    <row r="279" ht="52.65" customHeight="1">
      <c r="A279" t="s" s="27">
        <v>992</v>
      </c>
      <c r="B279" t="s" s="28">
        <f>IF(COUNTIF($A279,$A280)=0,1,"")</f>
      </c>
      <c r="C279" t="s" s="28">
        <v>1008</v>
      </c>
      <c r="D279" t="s" s="28">
        <v>994</v>
      </c>
      <c r="E279" t="s" s="28">
        <v>14</v>
      </c>
      <c r="F279" t="s" s="28">
        <v>82</v>
      </c>
      <c r="G279" t="s" s="29">
        <v>25</v>
      </c>
      <c r="H279" s="11"/>
      <c r="I279" t="s" s="28">
        <v>36</v>
      </c>
      <c r="J279" t="s" s="28">
        <v>44</v>
      </c>
      <c r="K279" s="30"/>
      <c r="L279" s="30"/>
      <c r="M279" s="30"/>
      <c r="N279" t="s" s="28">
        <v>20</v>
      </c>
      <c r="O279" s="11"/>
      <c r="P279" t="s" s="28">
        <v>85</v>
      </c>
      <c r="Q279" s="16">
        <v>0.2083333333333333</v>
      </c>
      <c r="R279" s="13">
        <v>90</v>
      </c>
      <c r="S279" s="33">
        <v>18</v>
      </c>
      <c r="T279" t="s" s="28">
        <v>29</v>
      </c>
      <c r="U279" s="11"/>
      <c r="V279" s="11"/>
    </row>
    <row r="280" ht="52.65" customHeight="1">
      <c r="A280" t="s" s="27">
        <v>992</v>
      </c>
      <c r="B280" t="s" s="28">
        <f>IF(COUNTIF($A280,$A281)=0,1,"")</f>
      </c>
      <c r="C280" t="s" s="28">
        <v>1009</v>
      </c>
      <c r="D280" t="s" s="28">
        <v>994</v>
      </c>
      <c r="E280" t="s" s="28">
        <v>14</v>
      </c>
      <c r="F280" t="s" s="28">
        <v>82</v>
      </c>
      <c r="G280" t="s" s="29">
        <v>25</v>
      </c>
      <c r="H280" s="11"/>
      <c r="I280" t="s" s="28">
        <v>37</v>
      </c>
      <c r="J280" t="s" s="28">
        <v>49</v>
      </c>
      <c r="K280" s="30"/>
      <c r="L280" s="30"/>
      <c r="M280" s="30"/>
      <c r="N280" t="s" s="28">
        <v>20</v>
      </c>
      <c r="O280" s="11"/>
      <c r="P280" t="s" s="28">
        <v>1002</v>
      </c>
      <c r="Q280" s="16">
        <v>0.25</v>
      </c>
      <c r="R280" s="13">
        <v>90</v>
      </c>
      <c r="S280" s="33">
        <v>15</v>
      </c>
      <c r="T280" t="s" s="28">
        <v>29</v>
      </c>
      <c r="U280" s="11"/>
      <c r="V280" s="11"/>
    </row>
    <row r="281" ht="52.65" customHeight="1">
      <c r="A281" t="s" s="27">
        <v>992</v>
      </c>
      <c r="B281" t="s" s="28">
        <f>IF(COUNTIF($A281,$A282)=0,1,"")</f>
      </c>
      <c r="C281" t="s" s="28">
        <v>434</v>
      </c>
      <c r="D281" t="s" s="28">
        <v>994</v>
      </c>
      <c r="E281" t="s" s="28">
        <v>14</v>
      </c>
      <c r="F281" t="s" s="28">
        <v>82</v>
      </c>
      <c r="G281" t="s" s="29">
        <v>25</v>
      </c>
      <c r="H281" s="11"/>
      <c r="I281" t="s" s="28">
        <v>38</v>
      </c>
      <c r="J281" t="s" s="28">
        <v>56</v>
      </c>
      <c r="K281" s="30"/>
      <c r="L281" s="30"/>
      <c r="M281" s="30"/>
      <c r="N281" t="s" s="28">
        <v>20</v>
      </c>
      <c r="O281" s="11"/>
      <c r="P281" t="s" s="28">
        <v>85</v>
      </c>
      <c r="Q281" s="16">
        <v>0.2083333333333333</v>
      </c>
      <c r="R281" s="13">
        <v>90</v>
      </c>
      <c r="S281" s="33">
        <v>18</v>
      </c>
      <c r="T281" t="s" s="28">
        <v>29</v>
      </c>
      <c r="U281" s="11"/>
      <c r="V281" s="11"/>
    </row>
    <row r="282" ht="52.65" customHeight="1">
      <c r="A282" t="s" s="27">
        <v>992</v>
      </c>
      <c r="B282" t="s" s="28">
        <f>IF(COUNTIF($A282,$A283)=0,1,"")</f>
      </c>
      <c r="C282" t="s" s="28">
        <v>1010</v>
      </c>
      <c r="D282" t="s" s="28">
        <v>994</v>
      </c>
      <c r="E282" t="s" s="28">
        <v>14</v>
      </c>
      <c r="F282" t="s" s="28">
        <v>82</v>
      </c>
      <c r="G282" t="s" s="29">
        <v>25</v>
      </c>
      <c r="H282" s="11"/>
      <c r="I282" t="s" s="28">
        <v>39</v>
      </c>
      <c r="J282" t="s" s="28">
        <v>52</v>
      </c>
      <c r="K282" s="30"/>
      <c r="L282" s="30"/>
      <c r="M282" s="30"/>
      <c r="N282" t="s" s="28">
        <v>20</v>
      </c>
      <c r="O282" s="11"/>
      <c r="P282" t="s" s="28">
        <v>997</v>
      </c>
      <c r="Q282" s="16">
        <v>0.4166666666666667</v>
      </c>
      <c r="R282" s="13">
        <v>144</v>
      </c>
      <c r="S282" s="33">
        <v>14.4</v>
      </c>
      <c r="T282" t="s" s="28">
        <v>29</v>
      </c>
      <c r="U282" s="11"/>
      <c r="V282" s="11"/>
    </row>
    <row r="283" ht="52.65" customHeight="1">
      <c r="A283" t="s" s="27">
        <v>992</v>
      </c>
      <c r="B283" t="s" s="28">
        <f>IF(COUNTIF($A283,$A284)=0,1,"")</f>
      </c>
      <c r="C283" t="s" s="28">
        <v>1011</v>
      </c>
      <c r="D283" t="s" s="28">
        <v>994</v>
      </c>
      <c r="E283" t="s" s="28">
        <v>14</v>
      </c>
      <c r="F283" t="s" s="28">
        <v>82</v>
      </c>
      <c r="G283" t="s" s="29">
        <v>25</v>
      </c>
      <c r="H283" s="11"/>
      <c r="I283" t="s" s="28">
        <v>35</v>
      </c>
      <c r="J283" t="s" s="28">
        <v>42</v>
      </c>
      <c r="K283" s="30"/>
      <c r="L283" s="30"/>
      <c r="M283" s="30"/>
      <c r="N283" t="s" s="28">
        <v>20</v>
      </c>
      <c r="O283" s="11"/>
      <c r="P283" t="s" s="28">
        <v>85</v>
      </c>
      <c r="Q283" s="16">
        <v>0</v>
      </c>
      <c r="R283" s="13">
        <v>43</v>
      </c>
      <c r="S283" t="s" s="32">
        <v>82</v>
      </c>
      <c r="T283" t="s" s="28">
        <v>32</v>
      </c>
      <c r="U283" s="11"/>
      <c r="V283" s="11"/>
    </row>
    <row r="284" ht="52.65" customHeight="1">
      <c r="A284" t="s" s="27">
        <v>992</v>
      </c>
      <c r="B284" t="s" s="28">
        <f>IF(COUNTIF($A284,$A285)=0,1,"")</f>
      </c>
      <c r="C284" t="s" s="28">
        <v>1012</v>
      </c>
      <c r="D284" t="s" s="28">
        <v>994</v>
      </c>
      <c r="E284" t="s" s="28">
        <v>14</v>
      </c>
      <c r="F284" t="s" s="28">
        <v>82</v>
      </c>
      <c r="G284" t="s" s="29">
        <v>25</v>
      </c>
      <c r="H284" s="11"/>
      <c r="I284" t="s" s="28">
        <v>36</v>
      </c>
      <c r="J284" t="s" s="28">
        <v>51</v>
      </c>
      <c r="K284" s="30"/>
      <c r="L284" s="30"/>
      <c r="M284" s="30"/>
      <c r="N284" t="s" s="28">
        <v>20</v>
      </c>
      <c r="O284" s="11"/>
      <c r="P284" t="s" s="28">
        <v>85</v>
      </c>
      <c r="Q284" s="16">
        <v>0.2083333333333333</v>
      </c>
      <c r="R284" s="13">
        <v>90</v>
      </c>
      <c r="S284" s="33">
        <v>18</v>
      </c>
      <c r="T284" t="s" s="28">
        <v>29</v>
      </c>
      <c r="U284" s="11"/>
      <c r="V284" s="11"/>
    </row>
    <row r="285" ht="74.65" customHeight="1">
      <c r="A285" t="s" s="27">
        <v>992</v>
      </c>
      <c r="B285" t="s" s="28">
        <f>IF(COUNTIF($A285,$A286)=0,1,"")</f>
      </c>
      <c r="C285" t="s" s="28">
        <v>1013</v>
      </c>
      <c r="D285" t="s" s="28">
        <v>994</v>
      </c>
      <c r="E285" t="s" s="28">
        <v>14</v>
      </c>
      <c r="F285" t="s" s="28">
        <v>82</v>
      </c>
      <c r="G285" t="s" s="29">
        <v>25</v>
      </c>
      <c r="H285" s="11"/>
      <c r="I285" t="s" s="28">
        <v>35</v>
      </c>
      <c r="J285" t="s" s="28">
        <v>43</v>
      </c>
      <c r="K285" s="30"/>
      <c r="L285" s="30"/>
      <c r="M285" s="30"/>
      <c r="N285" t="s" s="28">
        <v>20</v>
      </c>
      <c r="O285" s="11"/>
      <c r="P285" t="s" s="28">
        <v>85</v>
      </c>
      <c r="Q285" s="16">
        <v>0.2291666666666667</v>
      </c>
      <c r="R285" s="13">
        <v>90</v>
      </c>
      <c r="S285" s="33">
        <v>16.3636363636364</v>
      </c>
      <c r="T285" t="s" s="28">
        <v>29</v>
      </c>
      <c r="U285" s="11"/>
      <c r="V285" s="11"/>
    </row>
    <row r="286" ht="52.65" customHeight="1">
      <c r="A286" t="s" s="27">
        <v>992</v>
      </c>
      <c r="B286" t="s" s="28">
        <f>IF(COUNTIF($A286,$A287)=0,1,"")</f>
      </c>
      <c r="C286" t="s" s="28">
        <v>1014</v>
      </c>
      <c r="D286" t="s" s="28">
        <v>994</v>
      </c>
      <c r="E286" t="s" s="28">
        <v>14</v>
      </c>
      <c r="F286" t="s" s="28">
        <v>82</v>
      </c>
      <c r="G286" t="s" s="29">
        <v>25</v>
      </c>
      <c r="H286" s="11"/>
      <c r="I286" t="s" s="28">
        <v>35</v>
      </c>
      <c r="J286" t="s" s="28">
        <v>42</v>
      </c>
      <c r="K286" s="30"/>
      <c r="L286" s="30"/>
      <c r="M286" s="30"/>
      <c r="N286" t="s" s="28">
        <v>20</v>
      </c>
      <c r="O286" s="11"/>
      <c r="P286" t="s" s="28">
        <v>1015</v>
      </c>
      <c r="Q286" s="16">
        <v>0.4583333333333333</v>
      </c>
      <c r="R286" s="13">
        <v>520</v>
      </c>
      <c r="S286" s="33">
        <v>47.2727272727273</v>
      </c>
      <c r="T286" t="s" s="28">
        <v>29</v>
      </c>
      <c r="U286" s="11"/>
      <c r="V286" s="11"/>
    </row>
    <row r="287" ht="52.65" customHeight="1">
      <c r="A287" t="s" s="27">
        <v>992</v>
      </c>
      <c r="B287" t="s" s="28">
        <f>IF(COUNTIF($A287,$A288)=0,1,"")</f>
      </c>
      <c r="C287" t="s" s="28">
        <v>478</v>
      </c>
      <c r="D287" t="s" s="28">
        <v>994</v>
      </c>
      <c r="E287" t="s" s="28">
        <v>14</v>
      </c>
      <c r="F287" t="s" s="28">
        <v>82</v>
      </c>
      <c r="G287" t="s" s="29">
        <v>25</v>
      </c>
      <c r="H287" s="11"/>
      <c r="I287" t="s" s="28">
        <v>36</v>
      </c>
      <c r="J287" t="s" s="28">
        <v>51</v>
      </c>
      <c r="K287" s="30"/>
      <c r="L287" s="30"/>
      <c r="M287" s="30"/>
      <c r="N287" t="s" s="28">
        <v>20</v>
      </c>
      <c r="O287" s="11"/>
      <c r="P287" t="s" s="28">
        <v>85</v>
      </c>
      <c r="Q287" s="16">
        <v>0.125</v>
      </c>
      <c r="R287" s="13">
        <v>49</v>
      </c>
      <c r="S287" s="33">
        <v>16.3333333333333</v>
      </c>
      <c r="T287" t="s" s="28">
        <v>29</v>
      </c>
      <c r="U287" s="11"/>
      <c r="V287" s="11"/>
    </row>
    <row r="288" ht="63.65" customHeight="1">
      <c r="A288" t="s" s="27">
        <v>992</v>
      </c>
      <c r="B288" s="10">
        <f>IF(COUNTIF($A288,$A289)=0,1,"")</f>
        <v>1</v>
      </c>
      <c r="C288" t="s" s="28">
        <v>1016</v>
      </c>
      <c r="D288" t="s" s="28">
        <v>994</v>
      </c>
      <c r="E288" t="s" s="28">
        <v>14</v>
      </c>
      <c r="F288" t="s" s="28">
        <v>82</v>
      </c>
      <c r="G288" t="s" s="29">
        <v>25</v>
      </c>
      <c r="H288" s="11"/>
      <c r="I288" t="s" s="28">
        <v>37</v>
      </c>
      <c r="J288" t="s" s="28">
        <v>48</v>
      </c>
      <c r="K288" s="30"/>
      <c r="L288" s="30"/>
      <c r="M288" s="30"/>
      <c r="N288" t="s" s="28">
        <v>20</v>
      </c>
      <c r="O288" s="11"/>
      <c r="P288" t="s" s="28">
        <v>85</v>
      </c>
      <c r="Q288" s="16">
        <v>0.0625</v>
      </c>
      <c r="R288" s="13">
        <v>0</v>
      </c>
      <c r="S288" t="s" s="32">
        <v>82</v>
      </c>
      <c r="T288" t="s" s="28">
        <v>29</v>
      </c>
      <c r="U288" s="11"/>
      <c r="V288" s="11"/>
    </row>
    <row r="289" ht="96.65" customHeight="1">
      <c r="A289" t="s" s="27">
        <v>1017</v>
      </c>
      <c r="B289" s="10">
        <f>IF(COUNTIF($A289,$A290)=0,1,"")</f>
        <v>1</v>
      </c>
      <c r="C289" t="s" s="28">
        <v>1018</v>
      </c>
      <c r="D289" t="s" s="28">
        <v>1019</v>
      </c>
      <c r="E289" t="s" s="28">
        <v>14</v>
      </c>
      <c r="F289" t="s" s="28">
        <v>82</v>
      </c>
      <c r="G289" t="s" s="29">
        <v>25</v>
      </c>
      <c r="H289" t="s" s="28">
        <v>1020</v>
      </c>
      <c r="I289" t="s" s="28">
        <v>39</v>
      </c>
      <c r="J289" t="s" s="28">
        <v>43</v>
      </c>
      <c r="K289" s="30"/>
      <c r="L289" s="30"/>
      <c r="M289" s="30"/>
      <c r="N289" t="s" s="28">
        <v>20</v>
      </c>
      <c r="O289" t="s" s="28">
        <v>20</v>
      </c>
      <c r="P289" t="s" s="28">
        <v>85</v>
      </c>
      <c r="Q289" s="16">
        <v>0.04166666666666666</v>
      </c>
      <c r="R289" s="13">
        <v>0</v>
      </c>
      <c r="S289" t="s" s="32">
        <v>82</v>
      </c>
      <c r="T289" t="s" s="28">
        <v>29</v>
      </c>
      <c r="U289" t="s" s="28">
        <v>20</v>
      </c>
      <c r="V289" s="11"/>
    </row>
    <row r="290" ht="74.65" customHeight="1">
      <c r="A290" t="s" s="27">
        <v>1021</v>
      </c>
      <c r="B290" t="s" s="28">
        <f>IF(COUNTIF($A290,$A291)=0,1,"")</f>
      </c>
      <c r="C290" t="s" s="28">
        <v>1022</v>
      </c>
      <c r="D290" t="s" s="28">
        <v>1023</v>
      </c>
      <c r="E290" t="s" s="28">
        <v>15</v>
      </c>
      <c r="F290" t="s" s="28">
        <v>82</v>
      </c>
      <c r="G290" t="s" s="29">
        <v>25</v>
      </c>
      <c r="H290" t="s" s="28">
        <v>1024</v>
      </c>
      <c r="I290" t="s" s="28">
        <v>37</v>
      </c>
      <c r="J290" t="s" s="28">
        <v>48</v>
      </c>
      <c r="K290" s="30"/>
      <c r="L290" s="30"/>
      <c r="M290" s="30"/>
      <c r="N290" t="s" s="28">
        <v>20</v>
      </c>
      <c r="O290" t="s" s="28">
        <v>20</v>
      </c>
      <c r="P290" t="s" s="28">
        <v>85</v>
      </c>
      <c r="Q290" s="16">
        <v>0.1041666666666667</v>
      </c>
      <c r="R290" s="13">
        <v>95</v>
      </c>
      <c r="S290" s="33">
        <v>38</v>
      </c>
      <c r="T290" t="s" s="28">
        <v>29</v>
      </c>
      <c r="U290" t="s" s="28">
        <v>1025</v>
      </c>
      <c r="V290" s="11"/>
    </row>
    <row r="291" ht="85.65" customHeight="1">
      <c r="A291" t="s" s="27">
        <v>1021</v>
      </c>
      <c r="B291" t="s" s="28">
        <f>IF(COUNTIF($A291,$A292)=0,1,"")</f>
      </c>
      <c r="C291" t="s" s="28">
        <v>1026</v>
      </c>
      <c r="D291" t="s" s="28">
        <v>1027</v>
      </c>
      <c r="E291" t="s" s="28">
        <v>15</v>
      </c>
      <c r="F291" t="s" s="28">
        <v>82</v>
      </c>
      <c r="G291" t="s" s="29">
        <v>25</v>
      </c>
      <c r="H291" s="11"/>
      <c r="I291" t="s" s="28">
        <v>37</v>
      </c>
      <c r="J291" t="s" s="28">
        <v>49</v>
      </c>
      <c r="K291" s="30"/>
      <c r="L291" s="30"/>
      <c r="M291" s="30"/>
      <c r="N291" t="s" s="28">
        <v>20</v>
      </c>
      <c r="O291" t="s" s="28">
        <v>20</v>
      </c>
      <c r="P291" t="s" s="28">
        <v>85</v>
      </c>
      <c r="Q291" s="16">
        <v>0.1041666666666667</v>
      </c>
      <c r="R291" s="13">
        <v>95</v>
      </c>
      <c r="S291" s="33">
        <v>38</v>
      </c>
      <c r="T291" t="s" s="28">
        <v>29</v>
      </c>
      <c r="U291" s="11"/>
      <c r="V291" s="11"/>
    </row>
    <row r="292" ht="74.65" customHeight="1">
      <c r="A292" t="s" s="27">
        <v>1021</v>
      </c>
      <c r="B292" t="s" s="28">
        <f>IF(COUNTIF($A292,$A293)=0,1,"")</f>
      </c>
      <c r="C292" t="s" s="28">
        <v>1028</v>
      </c>
      <c r="D292" t="s" s="28">
        <v>1029</v>
      </c>
      <c r="E292" t="s" s="28">
        <v>15</v>
      </c>
      <c r="F292" t="s" s="28">
        <v>82</v>
      </c>
      <c r="G292" t="s" s="29">
        <v>25</v>
      </c>
      <c r="H292" s="11"/>
      <c r="I292" t="s" s="28">
        <v>36</v>
      </c>
      <c r="J292" t="s" s="28">
        <v>47</v>
      </c>
      <c r="K292" s="30"/>
      <c r="L292" s="30"/>
      <c r="M292" s="30"/>
      <c r="N292" t="s" s="28">
        <v>20</v>
      </c>
      <c r="O292" t="s" s="28">
        <v>20</v>
      </c>
      <c r="P292" t="s" s="28">
        <v>85</v>
      </c>
      <c r="Q292" s="16">
        <v>0.1041666666666667</v>
      </c>
      <c r="R292" s="13">
        <v>95</v>
      </c>
      <c r="S292" s="33">
        <v>38</v>
      </c>
      <c r="T292" t="s" s="28">
        <v>29</v>
      </c>
      <c r="U292" s="11"/>
      <c r="V292" s="11"/>
    </row>
    <row r="293" ht="74.65" customHeight="1">
      <c r="A293" t="s" s="27">
        <v>1021</v>
      </c>
      <c r="B293" s="10">
        <f>IF(COUNTIF($A293,$A294)=0,1,"")</f>
        <v>1</v>
      </c>
      <c r="C293" t="s" s="28">
        <v>52</v>
      </c>
      <c r="D293" t="s" s="28">
        <v>1030</v>
      </c>
      <c r="E293" t="s" s="28">
        <v>15</v>
      </c>
      <c r="F293" t="s" s="28">
        <v>82</v>
      </c>
      <c r="G293" t="s" s="29">
        <v>25</v>
      </c>
      <c r="H293" s="11"/>
      <c r="I293" t="s" s="28">
        <v>39</v>
      </c>
      <c r="J293" t="s" s="28">
        <v>52</v>
      </c>
      <c r="K293" s="30"/>
      <c r="L293" s="30"/>
      <c r="M293" s="30"/>
      <c r="N293" t="s" s="28">
        <v>20</v>
      </c>
      <c r="O293" t="s" s="28">
        <v>20</v>
      </c>
      <c r="P293" t="s" s="28">
        <v>85</v>
      </c>
      <c r="Q293" s="16">
        <v>0.1041666666666667</v>
      </c>
      <c r="R293" s="13">
        <v>95</v>
      </c>
      <c r="S293" s="33">
        <v>38</v>
      </c>
      <c r="T293" t="s" s="28">
        <v>29</v>
      </c>
      <c r="U293" s="11"/>
      <c r="V293" s="11"/>
    </row>
    <row r="294" ht="107.65" customHeight="1">
      <c r="A294" t="s" s="27">
        <v>1031</v>
      </c>
      <c r="B294" t="s" s="28">
        <f>IF(COUNTIF($A294,$A295)=0,1,"")</f>
      </c>
      <c r="C294" t="s" s="28">
        <v>1032</v>
      </c>
      <c r="D294" t="s" s="28">
        <v>1033</v>
      </c>
      <c r="E294" t="s" s="28">
        <v>14</v>
      </c>
      <c r="F294" t="s" s="28">
        <v>82</v>
      </c>
      <c r="G294" t="s" s="29">
        <v>25</v>
      </c>
      <c r="H294" t="s" s="28">
        <v>1034</v>
      </c>
      <c r="I294" t="s" s="28">
        <v>39</v>
      </c>
      <c r="J294" t="s" s="28">
        <v>52</v>
      </c>
      <c r="K294" s="30"/>
      <c r="L294" s="30"/>
      <c r="M294" s="30"/>
      <c r="N294" t="s" s="28">
        <v>20</v>
      </c>
      <c r="O294" t="s" s="28">
        <v>1035</v>
      </c>
      <c r="P294" t="s" s="28">
        <v>85</v>
      </c>
      <c r="Q294" s="16">
        <v>0.01041666666666667</v>
      </c>
      <c r="R294" s="13">
        <v>0</v>
      </c>
      <c r="S294" t="s" s="32">
        <v>82</v>
      </c>
      <c r="T294" t="s" s="28">
        <v>29</v>
      </c>
      <c r="U294" t="s" s="28">
        <v>1036</v>
      </c>
      <c r="V294" s="11"/>
    </row>
    <row r="295" ht="96.65" customHeight="1">
      <c r="A295" t="s" s="27">
        <v>1031</v>
      </c>
      <c r="B295" t="s" s="28">
        <f>IF(COUNTIF($A295,$A296)=0,1,"")</f>
      </c>
      <c r="C295" t="s" s="28">
        <v>1037</v>
      </c>
      <c r="D295" t="s" s="28">
        <v>1038</v>
      </c>
      <c r="E295" t="s" s="28">
        <v>14</v>
      </c>
      <c r="F295" t="s" s="28">
        <v>82</v>
      </c>
      <c r="G295" t="s" s="29">
        <v>25</v>
      </c>
      <c r="H295" s="11"/>
      <c r="I295" t="s" s="28">
        <v>39</v>
      </c>
      <c r="J295" t="s" s="28">
        <v>53</v>
      </c>
      <c r="K295" s="30"/>
      <c r="L295" s="30"/>
      <c r="M295" s="30"/>
      <c r="N295" t="s" s="28">
        <v>20</v>
      </c>
      <c r="O295" s="11"/>
      <c r="P295" t="s" s="28">
        <v>85</v>
      </c>
      <c r="Q295" s="16">
        <v>0.01041666666666667</v>
      </c>
      <c r="R295" s="13">
        <v>0</v>
      </c>
      <c r="S295" t="s" s="32">
        <v>82</v>
      </c>
      <c r="T295" t="s" s="28">
        <v>29</v>
      </c>
      <c r="U295" s="11"/>
      <c r="V295" s="11"/>
    </row>
    <row r="296" ht="107.65" customHeight="1">
      <c r="A296" t="s" s="27">
        <v>1031</v>
      </c>
      <c r="B296" t="s" s="28">
        <f>IF(COUNTIF($A296,$A297)=0,1,"")</f>
      </c>
      <c r="C296" t="s" s="28">
        <v>1039</v>
      </c>
      <c r="D296" t="s" s="28">
        <v>1040</v>
      </c>
      <c r="E296" t="s" s="28">
        <v>14</v>
      </c>
      <c r="F296" t="s" s="28">
        <v>82</v>
      </c>
      <c r="G296" t="s" s="29">
        <v>25</v>
      </c>
      <c r="H296" s="11"/>
      <c r="I296" t="s" s="28">
        <v>37</v>
      </c>
      <c r="J296" t="s" s="28">
        <v>54</v>
      </c>
      <c r="K296" s="30"/>
      <c r="L296" s="30"/>
      <c r="M296" s="30"/>
      <c r="N296" t="s" s="28">
        <v>20</v>
      </c>
      <c r="O296" s="11"/>
      <c r="P296" t="s" s="28">
        <v>85</v>
      </c>
      <c r="Q296" s="16">
        <v>0.02083333333333333</v>
      </c>
      <c r="R296" s="13">
        <v>0</v>
      </c>
      <c r="S296" t="s" s="32">
        <v>82</v>
      </c>
      <c r="T296" t="s" s="28">
        <v>29</v>
      </c>
      <c r="U296" s="11"/>
      <c r="V296" s="11"/>
    </row>
    <row r="297" ht="85.65" customHeight="1">
      <c r="A297" t="s" s="27">
        <v>1031</v>
      </c>
      <c r="B297" t="s" s="28">
        <f>IF(COUNTIF($A297,$A298)=0,1,"")</f>
      </c>
      <c r="C297" t="s" s="28">
        <v>1041</v>
      </c>
      <c r="D297" t="s" s="28">
        <v>1042</v>
      </c>
      <c r="E297" t="s" s="28">
        <v>14</v>
      </c>
      <c r="F297" t="s" s="28">
        <v>82</v>
      </c>
      <c r="G297" t="s" s="29">
        <v>25</v>
      </c>
      <c r="H297" s="11"/>
      <c r="I297" t="s" s="28">
        <v>37</v>
      </c>
      <c r="J297" t="s" s="28">
        <v>48</v>
      </c>
      <c r="K297" s="30"/>
      <c r="L297" s="30"/>
      <c r="M297" s="30"/>
      <c r="N297" t="s" s="28">
        <v>20</v>
      </c>
      <c r="O297" s="11"/>
      <c r="P297" t="s" s="28">
        <v>85</v>
      </c>
      <c r="Q297" s="16">
        <v>0.01041666666666667</v>
      </c>
      <c r="R297" s="13">
        <v>0</v>
      </c>
      <c r="S297" t="s" s="32">
        <v>82</v>
      </c>
      <c r="T297" t="s" s="28">
        <v>29</v>
      </c>
      <c r="U297" s="11"/>
      <c r="V297" s="11"/>
    </row>
    <row r="298" ht="107.65" customHeight="1">
      <c r="A298" t="s" s="27">
        <v>1031</v>
      </c>
      <c r="B298" t="s" s="28">
        <f>IF(COUNTIF($A298,$A299)=0,1,"")</f>
      </c>
      <c r="C298" t="s" s="28">
        <v>1043</v>
      </c>
      <c r="D298" t="s" s="28">
        <v>1044</v>
      </c>
      <c r="E298" t="s" s="28">
        <v>14</v>
      </c>
      <c r="F298" t="s" s="28">
        <v>82</v>
      </c>
      <c r="G298" t="s" s="29">
        <v>25</v>
      </c>
      <c r="H298" s="11"/>
      <c r="I298" t="s" s="28">
        <v>39</v>
      </c>
      <c r="J298" t="s" s="28">
        <v>53</v>
      </c>
      <c r="K298" s="30"/>
      <c r="L298" s="30"/>
      <c r="M298" s="30"/>
      <c r="N298" t="s" s="28">
        <v>20</v>
      </c>
      <c r="O298" s="11"/>
      <c r="P298" t="s" s="28">
        <v>85</v>
      </c>
      <c r="Q298" s="16">
        <v>0.006958333333333334</v>
      </c>
      <c r="R298" s="13">
        <v>0</v>
      </c>
      <c r="S298" t="s" s="32">
        <v>82</v>
      </c>
      <c r="T298" t="s" s="28">
        <v>29</v>
      </c>
      <c r="U298" s="11"/>
      <c r="V298" s="11"/>
    </row>
    <row r="299" ht="96.65" customHeight="1">
      <c r="A299" t="s" s="27">
        <v>1031</v>
      </c>
      <c r="B299" t="s" s="28">
        <f>IF(COUNTIF($A299,$A300)=0,1,"")</f>
      </c>
      <c r="C299" t="s" s="28">
        <v>1045</v>
      </c>
      <c r="D299" t="s" s="28">
        <v>1046</v>
      </c>
      <c r="E299" t="s" s="28">
        <v>14</v>
      </c>
      <c r="F299" t="s" s="28">
        <v>82</v>
      </c>
      <c r="G299" t="s" s="29">
        <v>25</v>
      </c>
      <c r="H299" s="11"/>
      <c r="I299" t="s" s="28">
        <v>35</v>
      </c>
      <c r="J299" t="s" s="28">
        <v>11</v>
      </c>
      <c r="K299" s="30"/>
      <c r="L299" s="30"/>
      <c r="M299" s="30"/>
      <c r="N299" t="s" s="28">
        <v>20</v>
      </c>
      <c r="O299" s="11"/>
      <c r="P299" t="s" s="28">
        <v>85</v>
      </c>
      <c r="Q299" s="16">
        <v>0.0625</v>
      </c>
      <c r="R299" s="13">
        <v>0</v>
      </c>
      <c r="S299" t="s" s="32">
        <v>82</v>
      </c>
      <c r="T299" t="s" s="28">
        <v>29</v>
      </c>
      <c r="U299" s="11"/>
      <c r="V299" s="11"/>
    </row>
    <row r="300" ht="96.65" customHeight="1">
      <c r="A300" t="s" s="27">
        <v>1031</v>
      </c>
      <c r="B300" t="s" s="28">
        <f>IF(COUNTIF($A300,$A301)=0,1,"")</f>
      </c>
      <c r="C300" t="s" s="28">
        <v>1047</v>
      </c>
      <c r="D300" t="s" s="28">
        <v>1048</v>
      </c>
      <c r="E300" t="s" s="28">
        <v>14</v>
      </c>
      <c r="F300" t="s" s="28">
        <v>82</v>
      </c>
      <c r="G300" t="s" s="29">
        <v>25</v>
      </c>
      <c r="H300" s="11"/>
      <c r="I300" t="s" s="28">
        <v>38</v>
      </c>
      <c r="J300" t="s" s="28">
        <v>55</v>
      </c>
      <c r="K300" s="30"/>
      <c r="L300" s="30"/>
      <c r="M300" s="30"/>
      <c r="N300" t="s" s="28">
        <v>20</v>
      </c>
      <c r="O300" s="11"/>
      <c r="P300" t="s" s="28">
        <v>85</v>
      </c>
      <c r="Q300" s="16">
        <v>0.04166666666666666</v>
      </c>
      <c r="R300" s="13">
        <v>0</v>
      </c>
      <c r="S300" t="s" s="32">
        <v>82</v>
      </c>
      <c r="T300" t="s" s="28">
        <v>29</v>
      </c>
      <c r="U300" s="11"/>
      <c r="V300" s="11"/>
    </row>
    <row r="301" ht="96.65" customHeight="1">
      <c r="A301" t="s" s="27">
        <v>1031</v>
      </c>
      <c r="B301" s="10">
        <f>IF(COUNTIF($A301,$A302)=0,1,"")</f>
        <v>1</v>
      </c>
      <c r="C301" t="s" s="28">
        <v>1049</v>
      </c>
      <c r="D301" t="s" s="28">
        <v>1050</v>
      </c>
      <c r="E301" t="s" s="28">
        <v>14</v>
      </c>
      <c r="F301" t="s" s="28">
        <v>82</v>
      </c>
      <c r="G301" t="s" s="29">
        <v>25</v>
      </c>
      <c r="H301" s="11"/>
      <c r="I301" t="s" s="28">
        <v>37</v>
      </c>
      <c r="J301" t="s" s="28">
        <v>227</v>
      </c>
      <c r="K301" s="30"/>
      <c r="L301" s="30"/>
      <c r="M301" s="30"/>
      <c r="N301" t="s" s="28">
        <v>20</v>
      </c>
      <c r="O301" s="11"/>
      <c r="P301" t="s" s="28">
        <v>85</v>
      </c>
      <c r="Q301" s="16">
        <v>0.02083333333333333</v>
      </c>
      <c r="R301" s="13">
        <v>0</v>
      </c>
      <c r="S301" t="s" s="32">
        <v>82</v>
      </c>
      <c r="T301" t="s" s="28">
        <v>29</v>
      </c>
      <c r="U301" s="11"/>
      <c r="V301" s="11"/>
    </row>
    <row r="302" ht="85.65" customHeight="1">
      <c r="A302" t="s" s="27">
        <v>1051</v>
      </c>
      <c r="B302" s="10">
        <f>IF(COUNTIF($A302,$A303)=0,1,"")</f>
        <v>1</v>
      </c>
      <c r="C302" t="s" s="28">
        <v>1052</v>
      </c>
      <c r="D302" t="s" s="28">
        <v>1053</v>
      </c>
      <c r="E302" t="s" s="28">
        <v>17</v>
      </c>
      <c r="F302" t="s" s="28">
        <v>82</v>
      </c>
      <c r="G302" t="s" s="29">
        <v>25</v>
      </c>
      <c r="H302" t="s" s="28">
        <v>1054</v>
      </c>
      <c r="I302" t="s" s="28">
        <v>39</v>
      </c>
      <c r="J302" t="s" s="28">
        <v>52</v>
      </c>
      <c r="K302" s="30"/>
      <c r="L302" s="30"/>
      <c r="M302" t="s" s="31">
        <v>84</v>
      </c>
      <c r="N302" t="s" s="28">
        <v>20</v>
      </c>
      <c r="O302" t="s" s="28">
        <v>20</v>
      </c>
      <c r="P302" t="s" s="28">
        <v>302</v>
      </c>
      <c r="Q302" s="16">
        <v>0.5833333333333334</v>
      </c>
      <c r="R302" s="13">
        <v>25</v>
      </c>
      <c r="S302" s="33">
        <v>1.78571428571429</v>
      </c>
      <c r="T302" t="s" s="28">
        <v>30</v>
      </c>
      <c r="U302" t="s" s="28">
        <v>1055</v>
      </c>
      <c r="V302" s="11"/>
    </row>
    <row r="303" ht="118.65" customHeight="1">
      <c r="A303" t="s" s="27">
        <v>1056</v>
      </c>
      <c r="B303" t="s" s="28">
        <f>IF(COUNTIF($A303,$A304)=0,1,"")</f>
      </c>
      <c r="C303" t="s" s="28">
        <v>1057</v>
      </c>
      <c r="D303" t="s" s="28">
        <v>1058</v>
      </c>
      <c r="E303" t="s" s="28">
        <v>14</v>
      </c>
      <c r="F303" t="s" s="28">
        <v>82</v>
      </c>
      <c r="G303" t="s" s="29">
        <v>25</v>
      </c>
      <c r="H303" t="s" s="28">
        <v>1059</v>
      </c>
      <c r="I303" t="s" s="28">
        <v>38</v>
      </c>
      <c r="J303" t="s" s="28">
        <v>56</v>
      </c>
      <c r="K303" s="30"/>
      <c r="L303" s="30"/>
      <c r="M303" t="s" s="31">
        <v>84</v>
      </c>
      <c r="N303" t="s" s="28">
        <v>20</v>
      </c>
      <c r="O303" t="s" s="28">
        <v>20</v>
      </c>
      <c r="P303" t="s" s="28">
        <v>85</v>
      </c>
      <c r="Q303" s="16">
        <v>0.08333333333333333</v>
      </c>
      <c r="R303" s="13">
        <v>0</v>
      </c>
      <c r="S303" t="s" s="32">
        <v>82</v>
      </c>
      <c r="T303" t="s" s="28">
        <v>30</v>
      </c>
      <c r="U303" t="s" s="28">
        <v>1060</v>
      </c>
      <c r="V303" s="11"/>
    </row>
    <row r="304" ht="118.65" customHeight="1">
      <c r="A304" t="s" s="27">
        <v>1056</v>
      </c>
      <c r="B304" t="s" s="28">
        <f>IF(COUNTIF($A304,$A305)=0,1,"")</f>
      </c>
      <c r="C304" t="s" s="28">
        <v>1061</v>
      </c>
      <c r="D304" t="s" s="28">
        <v>1062</v>
      </c>
      <c r="E304" t="s" s="28">
        <v>14</v>
      </c>
      <c r="F304" t="s" s="28">
        <v>82</v>
      </c>
      <c r="G304" t="s" s="29">
        <v>25</v>
      </c>
      <c r="H304" s="11"/>
      <c r="I304" t="s" s="28">
        <v>35</v>
      </c>
      <c r="J304" t="s" s="28">
        <v>11</v>
      </c>
      <c r="K304" s="30"/>
      <c r="L304" t="s" s="31">
        <v>84</v>
      </c>
      <c r="M304" t="s" s="31">
        <v>84</v>
      </c>
      <c r="N304" s="34"/>
      <c r="O304" s="34"/>
      <c r="P304" t="s" s="28">
        <v>85</v>
      </c>
      <c r="Q304" s="16">
        <v>0.0625</v>
      </c>
      <c r="R304" s="13">
        <v>0</v>
      </c>
      <c r="S304" t="s" s="32">
        <v>82</v>
      </c>
      <c r="T304" t="s" s="28">
        <v>29</v>
      </c>
      <c r="U304" t="s" s="28">
        <v>1063</v>
      </c>
      <c r="V304" s="11"/>
    </row>
    <row r="305" ht="74.65" customHeight="1">
      <c r="A305" t="s" s="27">
        <v>1056</v>
      </c>
      <c r="B305" t="s" s="28">
        <f>IF(COUNTIF($A305,$A306)=0,1,"")</f>
      </c>
      <c r="C305" t="s" s="28">
        <v>1064</v>
      </c>
      <c r="D305" t="s" s="28">
        <v>1065</v>
      </c>
      <c r="E305" t="s" s="28">
        <v>14</v>
      </c>
      <c r="F305" t="s" s="28">
        <v>82</v>
      </c>
      <c r="G305" t="s" s="29">
        <v>25</v>
      </c>
      <c r="H305" s="11"/>
      <c r="I305" t="s" s="28">
        <v>36</v>
      </c>
      <c r="J305" t="s" s="28">
        <v>47</v>
      </c>
      <c r="K305" s="30"/>
      <c r="L305" s="30"/>
      <c r="M305" t="s" s="31">
        <v>84</v>
      </c>
      <c r="N305" s="34"/>
      <c r="O305" s="34"/>
      <c r="P305" t="s" s="28">
        <v>85</v>
      </c>
      <c r="Q305" s="16">
        <v>0.09375</v>
      </c>
      <c r="R305" s="13">
        <v>40</v>
      </c>
      <c r="S305" s="33">
        <v>17.7777777777778</v>
      </c>
      <c r="T305" t="s" s="28">
        <v>29</v>
      </c>
      <c r="U305" s="11"/>
      <c r="V305" s="11"/>
    </row>
    <row r="306" ht="96.65" customHeight="1">
      <c r="A306" t="s" s="27">
        <v>1056</v>
      </c>
      <c r="B306" t="s" s="28">
        <f>IF(COUNTIF($A306,$A307)=0,1,"")</f>
      </c>
      <c r="C306" t="s" s="28">
        <v>1066</v>
      </c>
      <c r="D306" t="s" s="28">
        <v>1067</v>
      </c>
      <c r="E306" t="s" s="28">
        <v>14</v>
      </c>
      <c r="F306" t="s" s="28">
        <v>82</v>
      </c>
      <c r="G306" t="s" s="29">
        <v>25</v>
      </c>
      <c r="H306" s="11"/>
      <c r="I306" t="s" s="28">
        <v>37</v>
      </c>
      <c r="J306" t="s" s="28">
        <v>48</v>
      </c>
      <c r="K306" s="30"/>
      <c r="L306" s="30"/>
      <c r="M306" t="s" s="31">
        <v>84</v>
      </c>
      <c r="N306" s="34"/>
      <c r="O306" s="34"/>
      <c r="P306" t="s" s="28">
        <v>85</v>
      </c>
      <c r="Q306" s="16">
        <v>0.1041666666666667</v>
      </c>
      <c r="R306" s="13">
        <v>0</v>
      </c>
      <c r="S306" t="s" s="32">
        <v>82</v>
      </c>
      <c r="T306" t="s" s="28">
        <v>29</v>
      </c>
      <c r="U306" s="11"/>
      <c r="V306" s="11"/>
    </row>
    <row r="307" ht="74.65" customHeight="1">
      <c r="A307" t="s" s="27">
        <v>1056</v>
      </c>
      <c r="B307" t="s" s="28">
        <f>IF(COUNTIF($A307,$A308)=0,1,"")</f>
      </c>
      <c r="C307" t="s" s="28">
        <v>1068</v>
      </c>
      <c r="D307" t="s" s="28">
        <v>1069</v>
      </c>
      <c r="E307" t="s" s="28">
        <v>14</v>
      </c>
      <c r="F307" t="s" s="28">
        <v>82</v>
      </c>
      <c r="G307" t="s" s="29">
        <v>25</v>
      </c>
      <c r="H307" s="11"/>
      <c r="I307" t="s" s="28">
        <v>38</v>
      </c>
      <c r="J307" t="s" s="28">
        <v>56</v>
      </c>
      <c r="K307" s="30"/>
      <c r="L307" s="30"/>
      <c r="M307" t="s" s="31">
        <v>84</v>
      </c>
      <c r="N307" s="34"/>
      <c r="O307" s="34"/>
      <c r="P307" t="s" s="28">
        <v>85</v>
      </c>
      <c r="Q307" s="16">
        <v>0.08333333333333333</v>
      </c>
      <c r="R307" s="13">
        <v>0</v>
      </c>
      <c r="S307" t="s" s="32">
        <v>82</v>
      </c>
      <c r="T307" t="s" s="28">
        <v>29</v>
      </c>
      <c r="U307" s="11"/>
      <c r="V307" s="11"/>
    </row>
    <row r="308" ht="74.65" customHeight="1">
      <c r="A308" t="s" s="27">
        <v>1056</v>
      </c>
      <c r="B308" t="s" s="28">
        <f>IF(COUNTIF($A308,$A309)=0,1,"")</f>
      </c>
      <c r="C308" t="s" s="28">
        <v>1070</v>
      </c>
      <c r="D308" t="s" s="28">
        <v>1071</v>
      </c>
      <c r="E308" t="s" s="28">
        <v>14</v>
      </c>
      <c r="F308" t="s" s="28">
        <v>82</v>
      </c>
      <c r="G308" t="s" s="29">
        <v>25</v>
      </c>
      <c r="H308" s="11"/>
      <c r="I308" t="s" s="28">
        <v>38</v>
      </c>
      <c r="J308" t="s" s="28">
        <v>56</v>
      </c>
      <c r="K308" s="30"/>
      <c r="L308" s="30"/>
      <c r="M308" t="s" s="31">
        <v>84</v>
      </c>
      <c r="N308" s="34"/>
      <c r="O308" s="34"/>
      <c r="P308" t="s" s="28">
        <v>85</v>
      </c>
      <c r="Q308" s="16">
        <v>0.08333333333333333</v>
      </c>
      <c r="R308" s="13">
        <v>0</v>
      </c>
      <c r="S308" t="s" s="32">
        <v>82</v>
      </c>
      <c r="T308" t="s" s="28">
        <v>29</v>
      </c>
      <c r="U308" s="11"/>
      <c r="V308" s="11"/>
    </row>
    <row r="309" ht="85.65" customHeight="1">
      <c r="A309" t="s" s="27">
        <v>1056</v>
      </c>
      <c r="B309" t="s" s="28">
        <f>IF(COUNTIF($A309,$A310)=0,1,"")</f>
      </c>
      <c r="C309" t="s" s="28">
        <v>1072</v>
      </c>
      <c r="D309" t="s" s="28">
        <v>1073</v>
      </c>
      <c r="E309" t="s" s="28">
        <v>14</v>
      </c>
      <c r="F309" t="s" s="28">
        <v>82</v>
      </c>
      <c r="G309" t="s" s="29">
        <v>25</v>
      </c>
      <c r="H309" s="11"/>
      <c r="I309" t="s" s="28">
        <v>38</v>
      </c>
      <c r="J309" t="s" s="28">
        <v>56</v>
      </c>
      <c r="K309" s="30"/>
      <c r="L309" s="30"/>
      <c r="M309" t="s" s="31">
        <v>84</v>
      </c>
      <c r="N309" s="34"/>
      <c r="O309" s="34"/>
      <c r="P309" t="s" s="28">
        <v>85</v>
      </c>
      <c r="Q309" s="16">
        <v>0.0625</v>
      </c>
      <c r="R309" s="13">
        <v>0</v>
      </c>
      <c r="S309" t="s" s="32">
        <v>82</v>
      </c>
      <c r="T309" t="s" s="28">
        <v>29</v>
      </c>
      <c r="U309" s="11"/>
      <c r="V309" s="11"/>
    </row>
    <row r="310" ht="74.65" customHeight="1">
      <c r="A310" t="s" s="27">
        <v>1056</v>
      </c>
      <c r="B310" s="10">
        <f>IF(COUNTIF($A310,$A311)=0,1,"")</f>
        <v>1</v>
      </c>
      <c r="C310" t="s" s="28">
        <v>1074</v>
      </c>
      <c r="D310" t="s" s="28">
        <v>1075</v>
      </c>
      <c r="E310" t="s" s="28">
        <v>14</v>
      </c>
      <c r="F310" t="s" s="28">
        <v>82</v>
      </c>
      <c r="G310" t="s" s="29">
        <v>25</v>
      </c>
      <c r="H310" s="11"/>
      <c r="I310" t="s" s="28">
        <v>38</v>
      </c>
      <c r="J310" t="s" s="28">
        <v>55</v>
      </c>
      <c r="K310" s="30"/>
      <c r="L310" s="30"/>
      <c r="M310" t="s" s="31">
        <v>84</v>
      </c>
      <c r="N310" s="34"/>
      <c r="O310" s="34"/>
      <c r="P310" t="s" s="28">
        <v>85</v>
      </c>
      <c r="Q310" s="16">
        <v>0.08333333333333333</v>
      </c>
      <c r="R310" s="13">
        <v>35</v>
      </c>
      <c r="S310" s="33">
        <v>17.5</v>
      </c>
      <c r="T310" t="s" s="28">
        <v>29</v>
      </c>
      <c r="U310" s="11"/>
      <c r="V310" s="11"/>
    </row>
    <row r="311" ht="140.65" customHeight="1">
      <c r="A311" t="s" s="27">
        <v>1076</v>
      </c>
      <c r="B311" t="s" s="28">
        <f>IF(COUNTIF($A311,$A312)=0,1,"")</f>
      </c>
      <c r="C311" t="s" s="28">
        <v>1077</v>
      </c>
      <c r="D311" t="s" s="28">
        <v>1078</v>
      </c>
      <c r="E311" t="s" s="28">
        <v>14</v>
      </c>
      <c r="F311" t="s" s="28">
        <v>514</v>
      </c>
      <c r="G311" t="s" s="29">
        <v>24</v>
      </c>
      <c r="H311" t="s" s="28">
        <v>1079</v>
      </c>
      <c r="I311" t="s" s="28">
        <v>37</v>
      </c>
      <c r="J311" t="s" s="28">
        <v>48</v>
      </c>
      <c r="K311" s="30"/>
      <c r="L311" s="30"/>
      <c r="M311" s="30"/>
      <c r="N311" t="s" s="28">
        <v>20</v>
      </c>
      <c r="O311" t="s" s="28">
        <v>1080</v>
      </c>
      <c r="P311" t="s" s="28">
        <v>85</v>
      </c>
      <c r="Q311" s="16">
        <v>0.2916666666666667</v>
      </c>
      <c r="R311" s="13">
        <v>225</v>
      </c>
      <c r="S311" s="33">
        <v>32.1428571428571</v>
      </c>
      <c r="T311" t="s" s="28">
        <v>971</v>
      </c>
      <c r="U311" t="s" s="28">
        <v>1081</v>
      </c>
      <c r="V311" s="11"/>
    </row>
    <row r="312" ht="52.65" customHeight="1">
      <c r="A312" t="s" s="27">
        <v>1076</v>
      </c>
      <c r="B312" t="s" s="28">
        <f>IF(COUNTIF($A312,$A313)=0,1,"")</f>
      </c>
      <c r="C312" t="s" s="28">
        <v>1082</v>
      </c>
      <c r="D312" t="s" s="28">
        <v>1083</v>
      </c>
      <c r="E312" t="s" s="28">
        <v>14</v>
      </c>
      <c r="F312" t="s" s="28">
        <v>135</v>
      </c>
      <c r="G312" t="s" s="29">
        <v>24</v>
      </c>
      <c r="H312" s="11"/>
      <c r="I312" t="s" s="28">
        <v>37</v>
      </c>
      <c r="J312" t="s" s="28">
        <v>48</v>
      </c>
      <c r="K312" s="30"/>
      <c r="L312" s="30"/>
      <c r="M312" s="30"/>
      <c r="N312" s="11"/>
      <c r="O312" s="11"/>
      <c r="P312" t="s" s="28">
        <v>20</v>
      </c>
      <c r="Q312" t="s" s="28">
        <v>20</v>
      </c>
      <c r="R312" s="13">
        <v>35</v>
      </c>
      <c r="S312" t="s" s="32">
        <v>82</v>
      </c>
      <c r="T312" t="s" s="28">
        <v>32</v>
      </c>
      <c r="U312" s="11"/>
      <c r="V312" s="11"/>
    </row>
    <row r="313" ht="52.65" customHeight="1">
      <c r="A313" t="s" s="27">
        <v>1076</v>
      </c>
      <c r="B313" t="s" s="28">
        <f>IF(COUNTIF($A313,$A314)=0,1,"")</f>
      </c>
      <c r="C313" t="s" s="28">
        <v>1082</v>
      </c>
      <c r="D313" t="s" s="28">
        <v>1083</v>
      </c>
      <c r="E313" t="s" s="28">
        <v>14</v>
      </c>
      <c r="F313" t="s" s="28">
        <v>135</v>
      </c>
      <c r="G313" t="s" s="29">
        <v>24</v>
      </c>
      <c r="H313" s="11"/>
      <c r="I313" t="s" s="28">
        <v>37</v>
      </c>
      <c r="J313" t="s" s="28">
        <v>48</v>
      </c>
      <c r="K313" s="30"/>
      <c r="L313" s="30"/>
      <c r="M313" s="30"/>
      <c r="N313" s="11"/>
      <c r="O313" s="11"/>
      <c r="P313" t="s" s="28">
        <v>85</v>
      </c>
      <c r="Q313" s="16">
        <v>0.2916666666666667</v>
      </c>
      <c r="R313" s="13">
        <v>225</v>
      </c>
      <c r="S313" s="33">
        <v>32.1428571428571</v>
      </c>
      <c r="T313" t="s" s="28">
        <v>29</v>
      </c>
      <c r="U313" s="11"/>
      <c r="V313" s="11"/>
    </row>
    <row r="314" ht="63.65" customHeight="1">
      <c r="A314" t="s" s="27">
        <v>1076</v>
      </c>
      <c r="B314" s="10">
        <f>IF(COUNTIF($A314,$A315)=0,1,"")</f>
        <v>1</v>
      </c>
      <c r="C314" t="s" s="28">
        <v>1084</v>
      </c>
      <c r="D314" t="s" s="28">
        <v>1085</v>
      </c>
      <c r="E314" t="s" s="28">
        <v>14</v>
      </c>
      <c r="F314" t="s" s="28">
        <v>135</v>
      </c>
      <c r="G314" t="s" s="29">
        <v>24</v>
      </c>
      <c r="H314" s="11"/>
      <c r="I314" t="s" s="28">
        <v>36</v>
      </c>
      <c r="J314" t="s" s="28">
        <v>51</v>
      </c>
      <c r="K314" s="30"/>
      <c r="L314" s="30"/>
      <c r="M314" s="30"/>
      <c r="N314" t="s" s="28">
        <v>20</v>
      </c>
      <c r="O314" s="11"/>
      <c r="P314" t="s" s="28">
        <v>1086</v>
      </c>
      <c r="Q314" s="16">
        <v>0.125</v>
      </c>
      <c r="R314" s="13">
        <v>25</v>
      </c>
      <c r="S314" s="33">
        <v>8.33333333333333</v>
      </c>
      <c r="T314" t="s" s="28">
        <v>32</v>
      </c>
      <c r="U314" s="11"/>
      <c r="V314" s="11"/>
    </row>
    <row r="315" ht="118.65" customHeight="1">
      <c r="A315" t="s" s="27">
        <v>1087</v>
      </c>
      <c r="B315" t="s" s="28">
        <f>IF(COUNTIF($A315,$A316)=0,1,"")</f>
      </c>
      <c r="C315" t="s" s="28">
        <v>1088</v>
      </c>
      <c r="D315" t="s" s="28">
        <v>1089</v>
      </c>
      <c r="E315" t="s" s="28">
        <v>14</v>
      </c>
      <c r="F315" t="s" s="28">
        <v>82</v>
      </c>
      <c r="G315" t="s" s="29">
        <v>25</v>
      </c>
      <c r="H315" t="s" s="28">
        <v>1090</v>
      </c>
      <c r="I315" t="s" s="28">
        <v>38</v>
      </c>
      <c r="J315" t="s" s="28">
        <v>56</v>
      </c>
      <c r="K315" s="30"/>
      <c r="L315" s="30"/>
      <c r="M315" t="s" s="31">
        <v>84</v>
      </c>
      <c r="N315" t="s" s="28">
        <v>20</v>
      </c>
      <c r="O315" t="s" s="28">
        <v>20</v>
      </c>
      <c r="P315" t="s" s="28">
        <v>85</v>
      </c>
      <c r="Q315" s="16">
        <v>0.08333333333333333</v>
      </c>
      <c r="R315" s="13">
        <v>0</v>
      </c>
      <c r="S315" t="s" s="32">
        <v>82</v>
      </c>
      <c r="T315" t="s" s="28">
        <v>30</v>
      </c>
      <c r="U315" t="s" s="28">
        <v>1091</v>
      </c>
      <c r="V315" s="11"/>
    </row>
    <row r="316" ht="107.65" customHeight="1">
      <c r="A316" t="s" s="27">
        <v>1087</v>
      </c>
      <c r="B316" s="10">
        <f>IF(COUNTIF($A316,$A317)=0,1,"")</f>
        <v>1</v>
      </c>
      <c r="C316" t="s" s="28">
        <v>1092</v>
      </c>
      <c r="D316" t="s" s="28">
        <v>1093</v>
      </c>
      <c r="E316" t="s" s="28">
        <v>14</v>
      </c>
      <c r="F316" t="s" s="28">
        <v>82</v>
      </c>
      <c r="G316" t="s" s="29">
        <v>25</v>
      </c>
      <c r="H316" s="11"/>
      <c r="I316" t="s" s="28">
        <v>37</v>
      </c>
      <c r="J316" t="s" s="28">
        <v>49</v>
      </c>
      <c r="K316" s="30"/>
      <c r="L316" s="30"/>
      <c r="M316" t="s" s="31">
        <v>84</v>
      </c>
      <c r="N316" t="s" s="28">
        <v>20</v>
      </c>
      <c r="O316" t="s" s="28">
        <v>20</v>
      </c>
      <c r="P316" t="s" s="28">
        <v>85</v>
      </c>
      <c r="Q316" s="16">
        <v>0.1041666666666667</v>
      </c>
      <c r="R316" s="13">
        <v>0</v>
      </c>
      <c r="S316" t="s" s="32">
        <v>82</v>
      </c>
      <c r="T316" t="s" s="28">
        <v>30</v>
      </c>
      <c r="U316" t="s" s="28">
        <v>1091</v>
      </c>
      <c r="V316" s="11"/>
    </row>
    <row r="317" ht="140.65" customHeight="1">
      <c r="A317" t="s" s="27">
        <v>1094</v>
      </c>
      <c r="B317" t="s" s="28">
        <f>IF(COUNTIF($A317,$A318)=0,1,"")</f>
      </c>
      <c r="C317" t="s" s="28">
        <v>1095</v>
      </c>
      <c r="D317" t="s" s="28">
        <v>1096</v>
      </c>
      <c r="E317" t="s" s="28">
        <v>17</v>
      </c>
      <c r="F317" t="s" s="28">
        <v>1097</v>
      </c>
      <c r="G317" t="s" s="29">
        <v>24</v>
      </c>
      <c r="H317" t="s" s="28">
        <v>1098</v>
      </c>
      <c r="I317" t="s" s="28">
        <v>37</v>
      </c>
      <c r="J317" t="s" s="28">
        <v>49</v>
      </c>
      <c r="K317" s="30"/>
      <c r="L317" s="30"/>
      <c r="M317" s="30"/>
      <c r="N317" t="s" s="28">
        <v>20</v>
      </c>
      <c r="O317" t="s" s="28">
        <v>1099</v>
      </c>
      <c r="P317" t="s" s="28">
        <v>20</v>
      </c>
      <c r="Q317" s="16">
        <v>0.4166666666666667</v>
      </c>
      <c r="R317" s="13">
        <v>0</v>
      </c>
      <c r="S317" t="s" s="32">
        <v>82</v>
      </c>
      <c r="T317" t="s" s="28">
        <v>32</v>
      </c>
      <c r="U317" t="s" s="28">
        <v>1100</v>
      </c>
      <c r="V317" s="11"/>
    </row>
    <row r="318" ht="140.65" customHeight="1">
      <c r="A318" t="s" s="27">
        <v>1094</v>
      </c>
      <c r="B318" t="s" s="28">
        <f>IF(COUNTIF($A318,$A319)=0,1,"")</f>
      </c>
      <c r="C318" t="s" s="28">
        <v>1101</v>
      </c>
      <c r="D318" t="s" s="28">
        <v>1102</v>
      </c>
      <c r="E318" t="s" s="28">
        <v>17</v>
      </c>
      <c r="F318" t="s" s="28">
        <v>1103</v>
      </c>
      <c r="G318" t="s" s="29">
        <v>24</v>
      </c>
      <c r="H318" t="s" s="28">
        <v>1104</v>
      </c>
      <c r="I318" t="s" s="28">
        <v>35</v>
      </c>
      <c r="J318" t="s" s="28">
        <v>11</v>
      </c>
      <c r="K318" s="30"/>
      <c r="L318" s="30"/>
      <c r="M318" s="30"/>
      <c r="N318" t="s" s="28">
        <v>20</v>
      </c>
      <c r="O318" s="11"/>
      <c r="P318" t="s" s="28">
        <v>1105</v>
      </c>
      <c r="Q318" s="16">
        <v>1</v>
      </c>
      <c r="R318" s="13">
        <v>0</v>
      </c>
      <c r="S318" t="s" s="32">
        <v>82</v>
      </c>
      <c r="T318" t="s" s="28">
        <v>29</v>
      </c>
      <c r="U318" s="34"/>
      <c r="V318" s="11"/>
    </row>
    <row r="319" ht="228.65" customHeight="1">
      <c r="A319" t="s" s="27">
        <v>1094</v>
      </c>
      <c r="B319" t="s" s="28">
        <f>IF(COUNTIF($A319,$A320)=0,1,"")</f>
      </c>
      <c r="C319" t="s" s="28">
        <v>1106</v>
      </c>
      <c r="D319" t="s" s="28">
        <v>1107</v>
      </c>
      <c r="E319" t="s" s="28">
        <v>17</v>
      </c>
      <c r="F319" t="s" s="28">
        <v>1103</v>
      </c>
      <c r="G319" t="s" s="29">
        <v>24</v>
      </c>
      <c r="H319" t="s" s="28">
        <v>1108</v>
      </c>
      <c r="I319" t="s" s="28">
        <v>35</v>
      </c>
      <c r="J319" t="s" s="28">
        <v>11</v>
      </c>
      <c r="K319" s="30"/>
      <c r="L319" s="30"/>
      <c r="M319" s="30"/>
      <c r="N319" t="s" s="28">
        <v>20</v>
      </c>
      <c r="O319" t="s" s="28">
        <v>1109</v>
      </c>
      <c r="P319" t="s" s="28">
        <v>541</v>
      </c>
      <c r="Q319" s="16">
        <v>0.625</v>
      </c>
      <c r="R319" s="13">
        <v>0</v>
      </c>
      <c r="S319" t="s" s="32">
        <v>82</v>
      </c>
      <c r="T319" t="s" s="28">
        <v>29</v>
      </c>
      <c r="U319" t="s" s="28">
        <v>1110</v>
      </c>
      <c r="V319" s="11"/>
    </row>
    <row r="320" ht="74.65" customHeight="1">
      <c r="A320" t="s" s="27">
        <v>1094</v>
      </c>
      <c r="B320" s="10">
        <f>IF(COUNTIF($A320,$A321)=0,1,"")</f>
        <v>1</v>
      </c>
      <c r="C320" t="s" s="28">
        <v>1111</v>
      </c>
      <c r="D320" t="s" s="28">
        <v>1112</v>
      </c>
      <c r="E320" t="s" s="28">
        <v>17</v>
      </c>
      <c r="F320" t="s" s="28">
        <v>1113</v>
      </c>
      <c r="G320" t="s" s="29">
        <v>24</v>
      </c>
      <c r="H320" s="34"/>
      <c r="I320" t="s" s="28">
        <v>37</v>
      </c>
      <c r="J320" t="s" s="28">
        <v>48</v>
      </c>
      <c r="K320" s="30"/>
      <c r="L320" s="30"/>
      <c r="M320" s="30"/>
      <c r="N320" t="s" s="28">
        <v>20</v>
      </c>
      <c r="O320" s="11"/>
      <c r="P320" t="s" s="28">
        <v>20</v>
      </c>
      <c r="Q320" s="16">
        <v>0.5833333333333334</v>
      </c>
      <c r="R320" s="13">
        <v>0</v>
      </c>
      <c r="S320" t="s" s="32">
        <v>82</v>
      </c>
      <c r="T320" t="s" s="28">
        <v>29</v>
      </c>
      <c r="U320" t="s" s="28">
        <v>1114</v>
      </c>
      <c r="V320" s="11"/>
    </row>
    <row r="321" ht="85.65" customHeight="1">
      <c r="A321" t="s" s="27">
        <v>1115</v>
      </c>
      <c r="B321" t="s" s="28">
        <f>IF(COUNTIF($A321,$A322)=0,1,"")</f>
      </c>
      <c r="C321" t="s" s="28">
        <v>1116</v>
      </c>
      <c r="D321" t="s" s="28">
        <v>1117</v>
      </c>
      <c r="E321" t="s" s="28">
        <v>14</v>
      </c>
      <c r="F321" t="s" s="28">
        <v>82</v>
      </c>
      <c r="G321" t="s" s="29">
        <v>25</v>
      </c>
      <c r="H321" t="s" s="28">
        <v>1118</v>
      </c>
      <c r="I321" t="s" s="28">
        <v>36</v>
      </c>
      <c r="J321" t="s" s="28">
        <v>47</v>
      </c>
      <c r="K321" s="30"/>
      <c r="L321" s="30"/>
      <c r="M321" t="s" s="31">
        <v>84</v>
      </c>
      <c r="N321" t="s" s="28">
        <v>20</v>
      </c>
      <c r="O321" t="s" s="28">
        <v>20</v>
      </c>
      <c r="P321" t="s" s="28">
        <v>85</v>
      </c>
      <c r="Q321" t="s" s="28">
        <v>20</v>
      </c>
      <c r="R321" t="s" s="28">
        <v>20</v>
      </c>
      <c r="S321" t="s" s="32">
        <v>82</v>
      </c>
      <c r="T321" t="s" s="28">
        <v>20</v>
      </c>
      <c r="U321" t="s" s="28">
        <v>1119</v>
      </c>
      <c r="V321" s="11"/>
    </row>
    <row r="322" ht="96.65" customHeight="1">
      <c r="A322" t="s" s="27">
        <v>1115</v>
      </c>
      <c r="B322" t="s" s="28">
        <f>IF(COUNTIF($A322,$A323)=0,1,"")</f>
      </c>
      <c r="C322" t="s" s="28">
        <v>1120</v>
      </c>
      <c r="D322" t="s" s="28">
        <v>1117</v>
      </c>
      <c r="E322" t="s" s="28">
        <v>14</v>
      </c>
      <c r="F322" t="s" s="28">
        <v>82</v>
      </c>
      <c r="G322" t="s" s="29">
        <v>25</v>
      </c>
      <c r="H322" t="s" s="28">
        <v>1121</v>
      </c>
      <c r="I322" t="s" s="28">
        <v>38</v>
      </c>
      <c r="J322" t="s" s="28">
        <v>56</v>
      </c>
      <c r="K322" s="30"/>
      <c r="L322" s="30"/>
      <c r="M322" t="s" s="31">
        <v>84</v>
      </c>
      <c r="N322" t="s" s="28">
        <v>20</v>
      </c>
      <c r="O322" t="s" s="28">
        <v>20</v>
      </c>
      <c r="P322" t="s" s="28">
        <v>85</v>
      </c>
      <c r="Q322" t="s" s="28">
        <v>20</v>
      </c>
      <c r="R322" t="s" s="28">
        <v>20</v>
      </c>
      <c r="S322" t="s" s="32">
        <v>82</v>
      </c>
      <c r="T322" t="s" s="28">
        <v>20</v>
      </c>
      <c r="U322" t="s" s="28">
        <v>1122</v>
      </c>
      <c r="V322" s="11"/>
    </row>
    <row r="323" ht="195.65" customHeight="1">
      <c r="A323" t="s" s="27">
        <v>1115</v>
      </c>
      <c r="B323" t="s" s="28">
        <f>IF(COUNTIF($A323,$A324)=0,1,"")</f>
      </c>
      <c r="C323" t="s" s="28">
        <v>1123</v>
      </c>
      <c r="D323" t="s" s="28">
        <v>1124</v>
      </c>
      <c r="E323" t="s" s="28">
        <v>14</v>
      </c>
      <c r="F323" t="s" s="28">
        <v>82</v>
      </c>
      <c r="G323" t="s" s="29">
        <v>25</v>
      </c>
      <c r="H323" t="s" s="28">
        <v>1125</v>
      </c>
      <c r="I323" t="s" s="28">
        <v>35</v>
      </c>
      <c r="J323" t="s" s="28">
        <v>42</v>
      </c>
      <c r="K323" s="30"/>
      <c r="L323" s="30"/>
      <c r="M323" t="s" s="31">
        <v>84</v>
      </c>
      <c r="N323" t="s" s="28">
        <v>20</v>
      </c>
      <c r="O323" t="s" s="28">
        <v>1126</v>
      </c>
      <c r="P323" t="s" s="28">
        <v>85</v>
      </c>
      <c r="Q323" s="16">
        <v>0.1145833333333333</v>
      </c>
      <c r="R323" s="13">
        <v>80</v>
      </c>
      <c r="S323" s="33">
        <v>29.0909090909091</v>
      </c>
      <c r="T323" t="s" s="28">
        <v>30</v>
      </c>
      <c r="U323" t="s" s="28">
        <v>1127</v>
      </c>
      <c r="V323" s="11"/>
    </row>
    <row r="324" ht="74.65" customHeight="1">
      <c r="A324" t="s" s="27">
        <v>1115</v>
      </c>
      <c r="B324" t="s" s="28">
        <f>IF(COUNTIF($A324,$A325)=0,1,"")</f>
      </c>
      <c r="C324" t="s" s="28">
        <v>1128</v>
      </c>
      <c r="D324" t="s" s="28">
        <v>1117</v>
      </c>
      <c r="E324" t="s" s="28">
        <v>14</v>
      </c>
      <c r="F324" t="s" s="28">
        <v>82</v>
      </c>
      <c r="G324" t="s" s="29">
        <v>25</v>
      </c>
      <c r="H324" t="s" s="28">
        <v>1129</v>
      </c>
      <c r="I324" t="s" s="28">
        <v>38</v>
      </c>
      <c r="J324" t="s" s="28">
        <v>56</v>
      </c>
      <c r="K324" s="30"/>
      <c r="L324" s="30"/>
      <c r="M324" t="s" s="31">
        <v>84</v>
      </c>
      <c r="N324" t="s" s="28">
        <v>20</v>
      </c>
      <c r="O324" t="s" s="28">
        <v>20</v>
      </c>
      <c r="P324" t="s" s="28">
        <v>85</v>
      </c>
      <c r="Q324" t="s" s="28">
        <v>20</v>
      </c>
      <c r="R324" t="s" s="28">
        <v>20</v>
      </c>
      <c r="S324" t="s" s="32">
        <v>82</v>
      </c>
      <c r="T324" t="s" s="28">
        <v>20</v>
      </c>
      <c r="U324" t="s" s="28">
        <v>1122</v>
      </c>
      <c r="V324" s="11"/>
    </row>
    <row r="325" ht="63.65" customHeight="1">
      <c r="A325" t="s" s="27">
        <v>1115</v>
      </c>
      <c r="B325" t="s" s="28">
        <f>IF(COUNTIF($A325,$A326)=0,1,"")</f>
      </c>
      <c r="C325" t="s" s="28">
        <v>1130</v>
      </c>
      <c r="D325" t="s" s="28">
        <v>1131</v>
      </c>
      <c r="E325" t="s" s="28">
        <v>14</v>
      </c>
      <c r="F325" t="s" s="28">
        <v>82</v>
      </c>
      <c r="G325" t="s" s="29">
        <v>25</v>
      </c>
      <c r="H325" t="s" s="28">
        <v>1132</v>
      </c>
      <c r="I325" t="s" s="28">
        <v>35</v>
      </c>
      <c r="J325" t="s" s="28">
        <v>42</v>
      </c>
      <c r="K325" s="30"/>
      <c r="L325" s="30"/>
      <c r="M325" t="s" s="31">
        <v>84</v>
      </c>
      <c r="N325" t="s" s="28">
        <v>20</v>
      </c>
      <c r="O325" t="s" s="28">
        <v>20</v>
      </c>
      <c r="P325" t="s" s="28">
        <v>85</v>
      </c>
      <c r="Q325" t="s" s="28">
        <v>20</v>
      </c>
      <c r="R325" t="s" s="28">
        <v>20</v>
      </c>
      <c r="S325" t="s" s="32">
        <v>82</v>
      </c>
      <c r="T325" t="s" s="28">
        <v>20</v>
      </c>
      <c r="U325" t="s" s="28">
        <v>327</v>
      </c>
      <c r="V325" s="11"/>
    </row>
    <row r="326" ht="85.65" customHeight="1">
      <c r="A326" t="s" s="27">
        <v>1115</v>
      </c>
      <c r="B326" t="s" s="28">
        <f>IF(COUNTIF($A326,$A327)=0,1,"")</f>
      </c>
      <c r="C326" t="s" s="28">
        <v>230</v>
      </c>
      <c r="D326" t="s" s="28">
        <v>1133</v>
      </c>
      <c r="E326" t="s" s="28">
        <v>14</v>
      </c>
      <c r="F326" t="s" s="28">
        <v>82</v>
      </c>
      <c r="G326" t="s" s="29">
        <v>25</v>
      </c>
      <c r="H326" t="s" s="28">
        <v>1134</v>
      </c>
      <c r="I326" t="s" s="28">
        <v>37</v>
      </c>
      <c r="J326" t="s" s="28">
        <v>48</v>
      </c>
      <c r="K326" s="30"/>
      <c r="L326" s="30"/>
      <c r="M326" t="s" s="31">
        <v>84</v>
      </c>
      <c r="N326" t="s" s="28">
        <v>20</v>
      </c>
      <c r="O326" t="s" s="28">
        <v>20</v>
      </c>
      <c r="P326" t="s" s="28">
        <v>85</v>
      </c>
      <c r="Q326" t="s" s="28">
        <v>20</v>
      </c>
      <c r="R326" t="s" s="28">
        <v>20</v>
      </c>
      <c r="S326" t="s" s="32">
        <v>82</v>
      </c>
      <c r="T326" t="s" s="28">
        <v>20</v>
      </c>
      <c r="U326" t="s" s="28">
        <v>1135</v>
      </c>
      <c r="V326" s="11"/>
    </row>
    <row r="327" ht="96.65" customHeight="1">
      <c r="A327" t="s" s="27">
        <v>1115</v>
      </c>
      <c r="B327" t="s" s="28">
        <f>IF(COUNTIF($A327,$A328)=0,1,"")</f>
      </c>
      <c r="C327" t="s" s="28">
        <v>1136</v>
      </c>
      <c r="D327" t="s" s="28">
        <v>1137</v>
      </c>
      <c r="E327" t="s" s="28">
        <v>14</v>
      </c>
      <c r="F327" t="s" s="28">
        <v>82</v>
      </c>
      <c r="G327" t="s" s="29">
        <v>25</v>
      </c>
      <c r="H327" t="s" s="28">
        <v>1138</v>
      </c>
      <c r="I327" t="s" s="28">
        <v>36</v>
      </c>
      <c r="J327" t="s" s="28">
        <v>44</v>
      </c>
      <c r="K327" s="30"/>
      <c r="L327" s="30"/>
      <c r="M327" t="s" s="31">
        <v>84</v>
      </c>
      <c r="N327" t="s" s="28">
        <v>20</v>
      </c>
      <c r="O327" t="s" s="28">
        <v>20</v>
      </c>
      <c r="P327" t="s" s="28">
        <v>85</v>
      </c>
      <c r="Q327" t="s" s="28">
        <v>20</v>
      </c>
      <c r="R327" t="s" s="28">
        <v>20</v>
      </c>
      <c r="S327" t="s" s="32">
        <v>82</v>
      </c>
      <c r="T327" t="s" s="28">
        <v>20</v>
      </c>
      <c r="U327" t="s" s="28">
        <v>1139</v>
      </c>
      <c r="V327" s="11"/>
    </row>
    <row r="328" ht="85.65" customHeight="1">
      <c r="A328" t="s" s="27">
        <v>1115</v>
      </c>
      <c r="B328" s="10">
        <f>IF(COUNTIF($A328,$A329)=0,1,"")</f>
        <v>1</v>
      </c>
      <c r="C328" t="s" s="28">
        <v>600</v>
      </c>
      <c r="D328" t="s" s="28">
        <v>1133</v>
      </c>
      <c r="E328" t="s" s="28">
        <v>14</v>
      </c>
      <c r="F328" t="s" s="28">
        <v>82</v>
      </c>
      <c r="G328" t="s" s="29">
        <v>25</v>
      </c>
      <c r="H328" t="s" s="28">
        <v>1140</v>
      </c>
      <c r="I328" t="s" s="28">
        <v>37</v>
      </c>
      <c r="J328" t="s" s="28">
        <v>51</v>
      </c>
      <c r="K328" s="30"/>
      <c r="L328" s="30"/>
      <c r="M328" t="s" s="31">
        <v>84</v>
      </c>
      <c r="N328" t="s" s="28">
        <v>20</v>
      </c>
      <c r="O328" t="s" s="28">
        <v>20</v>
      </c>
      <c r="P328" t="s" s="28">
        <v>85</v>
      </c>
      <c r="Q328" t="s" s="28">
        <v>20</v>
      </c>
      <c r="R328" t="s" s="28">
        <v>20</v>
      </c>
      <c r="S328" t="s" s="32">
        <v>82</v>
      </c>
      <c r="T328" t="s" s="28">
        <v>20</v>
      </c>
      <c r="U328" t="s" s="28">
        <v>1135</v>
      </c>
      <c r="V328" s="11"/>
    </row>
    <row r="329" ht="96.65" customHeight="1">
      <c r="A329" t="s" s="27">
        <v>1141</v>
      </c>
      <c r="B329" s="10">
        <f>IF(COUNTIF($A329,$A330)=0,1,"")</f>
        <v>1</v>
      </c>
      <c r="C329" t="s" s="28">
        <v>1142</v>
      </c>
      <c r="D329" t="s" s="28">
        <v>1143</v>
      </c>
      <c r="E329" t="s" s="28">
        <v>15</v>
      </c>
      <c r="F329" t="s" s="28">
        <v>82</v>
      </c>
      <c r="G329" t="s" s="29">
        <v>25</v>
      </c>
      <c r="H329" t="s" s="28">
        <v>1144</v>
      </c>
      <c r="I329" t="s" s="28">
        <v>35</v>
      </c>
      <c r="J329" t="s" s="28">
        <v>42</v>
      </c>
      <c r="K329" s="30"/>
      <c r="L329" s="30"/>
      <c r="M329" s="30"/>
      <c r="N329" t="s" s="28">
        <v>20</v>
      </c>
      <c r="O329" t="s" s="28">
        <v>20</v>
      </c>
      <c r="P329" t="s" s="28">
        <v>85</v>
      </c>
      <c r="Q329" s="16">
        <v>0.04166666666666666</v>
      </c>
      <c r="R329" s="13">
        <v>0</v>
      </c>
      <c r="S329" t="s" s="32">
        <v>82</v>
      </c>
      <c r="T329" t="s" s="28">
        <v>29</v>
      </c>
      <c r="U329" t="s" s="28">
        <v>216</v>
      </c>
      <c r="V329" s="11"/>
    </row>
    <row r="330" ht="250.65" customHeight="1">
      <c r="A330" t="s" s="27">
        <v>1145</v>
      </c>
      <c r="B330" s="10">
        <f>IF(COUNTIF($A330,$A331)=0,1,"")</f>
        <v>1</v>
      </c>
      <c r="C330" t="s" s="28">
        <v>1146</v>
      </c>
      <c r="D330" t="s" s="28">
        <v>1147</v>
      </c>
      <c r="E330" t="s" s="28">
        <v>17</v>
      </c>
      <c r="F330" t="s" s="28">
        <v>82</v>
      </c>
      <c r="G330" t="s" s="29">
        <v>25</v>
      </c>
      <c r="H330" t="s" s="28">
        <v>1148</v>
      </c>
      <c r="I330" t="s" s="28">
        <v>35</v>
      </c>
      <c r="J330" t="s" s="28">
        <v>11</v>
      </c>
      <c r="K330" s="30"/>
      <c r="L330" s="30"/>
      <c r="M330" t="s" s="31">
        <v>84</v>
      </c>
      <c r="N330" s="34"/>
      <c r="O330" t="s" s="28">
        <v>1149</v>
      </c>
      <c r="P330" t="s" s="28">
        <v>1150</v>
      </c>
      <c r="Q330" s="16">
        <v>1</v>
      </c>
      <c r="R330" s="13">
        <v>800</v>
      </c>
      <c r="S330" s="33">
        <v>33.3333333333333</v>
      </c>
      <c r="T330" t="s" s="28">
        <v>30</v>
      </c>
      <c r="U330" t="s" s="28">
        <v>1151</v>
      </c>
      <c r="V330" s="11"/>
    </row>
    <row r="331" ht="196.65" customHeight="1">
      <c r="A331" t="s" s="27">
        <v>1152</v>
      </c>
      <c r="B331" t="s" s="28">
        <f>IF(COUNTIF($A331,$A332)=0,1,"")</f>
      </c>
      <c r="C331" t="s" s="28">
        <v>1153</v>
      </c>
      <c r="D331" t="s" s="28">
        <v>1154</v>
      </c>
      <c r="E331" t="s" s="28">
        <v>14</v>
      </c>
      <c r="F331" t="s" s="28">
        <v>82</v>
      </c>
      <c r="G331" t="s" s="29">
        <v>25</v>
      </c>
      <c r="H331" t="s" s="28">
        <v>1155</v>
      </c>
      <c r="I331" t="s" s="28">
        <v>36</v>
      </c>
      <c r="J331" t="s" s="28">
        <v>47</v>
      </c>
      <c r="K331" s="30"/>
      <c r="L331" s="30"/>
      <c r="M331" t="s" s="31">
        <v>84</v>
      </c>
      <c r="N331" t="s" s="28">
        <v>1156</v>
      </c>
      <c r="O331" t="s" s="28">
        <v>1157</v>
      </c>
      <c r="P331" t="s" s="28">
        <v>85</v>
      </c>
      <c r="Q331" s="16">
        <v>0.125</v>
      </c>
      <c r="R331" s="13">
        <v>50</v>
      </c>
      <c r="S331" s="33">
        <v>16.6666666666667</v>
      </c>
      <c r="T331" t="s" s="28">
        <v>30</v>
      </c>
      <c r="U331" t="s" s="28">
        <v>1158</v>
      </c>
      <c r="V331" s="11"/>
    </row>
    <row r="332" ht="118.65" customHeight="1">
      <c r="A332" t="s" s="27">
        <v>1152</v>
      </c>
      <c r="B332" s="10">
        <f>IF(COUNTIF($A332,$A333)=0,1,"")</f>
        <v>1</v>
      </c>
      <c r="C332" t="s" s="28">
        <v>1159</v>
      </c>
      <c r="D332" t="s" s="28">
        <v>1160</v>
      </c>
      <c r="E332" t="s" s="28">
        <v>14</v>
      </c>
      <c r="F332" t="s" s="28">
        <v>82</v>
      </c>
      <c r="G332" t="s" s="29">
        <v>25</v>
      </c>
      <c r="H332" s="11"/>
      <c r="I332" t="s" s="28">
        <v>37</v>
      </c>
      <c r="J332" t="s" s="28">
        <v>49</v>
      </c>
      <c r="K332" s="30"/>
      <c r="L332" s="30"/>
      <c r="M332" t="s" s="31">
        <v>84</v>
      </c>
      <c r="N332" t="s" s="28">
        <v>20</v>
      </c>
      <c r="O332" s="11"/>
      <c r="P332" t="s" s="28">
        <v>85</v>
      </c>
      <c r="Q332" s="16">
        <v>0.2291666666666667</v>
      </c>
      <c r="R332" s="13">
        <v>15</v>
      </c>
      <c r="S332" s="33">
        <v>2.72727272727273</v>
      </c>
      <c r="T332" t="s" s="28">
        <v>30</v>
      </c>
      <c r="U332" s="11"/>
      <c r="V332" s="11"/>
    </row>
    <row r="333" ht="41.65" customHeight="1">
      <c r="A333" t="s" s="27">
        <v>1161</v>
      </c>
      <c r="B333" s="10">
        <f>IF(COUNTIF($A333,$A334)=0,1,"")</f>
        <v>1</v>
      </c>
      <c r="C333" t="s" s="28">
        <v>1162</v>
      </c>
      <c r="D333" t="s" s="28">
        <v>1163</v>
      </c>
      <c r="E333" t="s" s="28">
        <v>15</v>
      </c>
      <c r="F333" t="s" s="28">
        <v>82</v>
      </c>
      <c r="G333" t="s" s="29">
        <v>25</v>
      </c>
      <c r="H333" t="s" s="28">
        <v>1164</v>
      </c>
      <c r="I333" t="s" s="28">
        <v>35</v>
      </c>
      <c r="J333" t="s" s="28">
        <v>43</v>
      </c>
      <c r="K333" s="30"/>
      <c r="L333" s="30"/>
      <c r="M333" s="30"/>
      <c r="N333" t="s" s="28">
        <v>20</v>
      </c>
      <c r="O333" t="s" s="28">
        <v>20</v>
      </c>
      <c r="P333" t="s" s="28">
        <v>20</v>
      </c>
      <c r="Q333" t="s" s="28">
        <v>20</v>
      </c>
      <c r="R333" s="13">
        <v>0</v>
      </c>
      <c r="S333" t="s" s="32">
        <v>82</v>
      </c>
      <c r="T333" t="s" s="28">
        <v>29</v>
      </c>
      <c r="U333" t="s" s="28">
        <v>20</v>
      </c>
      <c r="V333" s="11"/>
    </row>
    <row r="334" ht="207.65" customHeight="1">
      <c r="A334" t="s" s="27">
        <v>1165</v>
      </c>
      <c r="B334" s="10">
        <f>IF(COUNTIF($A334,$A335)=0,1,"")</f>
        <v>1</v>
      </c>
      <c r="C334" t="s" s="28">
        <v>1166</v>
      </c>
      <c r="D334" t="s" s="28">
        <v>1167</v>
      </c>
      <c r="E334" s="34"/>
      <c r="F334" t="s" s="28">
        <v>82</v>
      </c>
      <c r="G334" t="s" s="29">
        <v>25</v>
      </c>
      <c r="H334" t="s" s="28">
        <v>1168</v>
      </c>
      <c r="I334" t="s" s="28">
        <v>38</v>
      </c>
      <c r="J334" t="s" s="28">
        <v>56</v>
      </c>
      <c r="K334" s="30"/>
      <c r="L334" s="30"/>
      <c r="M334" t="s" s="31">
        <v>84</v>
      </c>
      <c r="N334" t="s" s="28">
        <v>20</v>
      </c>
      <c r="O334" t="s" s="28">
        <v>1169</v>
      </c>
      <c r="P334" t="s" s="28">
        <v>85</v>
      </c>
      <c r="Q334" s="16">
        <v>0.1041666666666667</v>
      </c>
      <c r="R334" s="13">
        <v>10</v>
      </c>
      <c r="S334" s="33">
        <v>4</v>
      </c>
      <c r="T334" t="s" s="28">
        <v>30</v>
      </c>
      <c r="U334" t="s" s="28">
        <v>1170</v>
      </c>
      <c r="V334" s="11"/>
    </row>
    <row r="335" ht="85.65" customHeight="1">
      <c r="A335" t="s" s="27">
        <v>1171</v>
      </c>
      <c r="B335" t="s" s="28">
        <f>IF(COUNTIF($A335,$A336)=0,1,"")</f>
      </c>
      <c r="C335" t="s" s="28">
        <v>1009</v>
      </c>
      <c r="D335" t="s" s="28">
        <v>1172</v>
      </c>
      <c r="E335" t="s" s="28">
        <v>14</v>
      </c>
      <c r="F335" t="s" s="28">
        <v>82</v>
      </c>
      <c r="G335" t="s" s="29">
        <v>25</v>
      </c>
      <c r="H335" t="s" s="28">
        <v>1173</v>
      </c>
      <c r="I335" t="s" s="28">
        <v>37</v>
      </c>
      <c r="J335" t="s" s="28">
        <v>49</v>
      </c>
      <c r="K335" s="30"/>
      <c r="L335" s="30"/>
      <c r="M335" t="s" s="31">
        <v>84</v>
      </c>
      <c r="N335" t="s" s="28">
        <v>20</v>
      </c>
      <c r="O335" t="s" s="28">
        <v>1174</v>
      </c>
      <c r="P335" t="s" s="28">
        <v>85</v>
      </c>
      <c r="Q335" s="16">
        <v>0.1875</v>
      </c>
      <c r="R335" s="13">
        <v>0</v>
      </c>
      <c r="S335" t="s" s="32">
        <v>82</v>
      </c>
      <c r="T335" t="s" s="28">
        <v>30</v>
      </c>
      <c r="U335" t="s" s="28">
        <v>1175</v>
      </c>
      <c r="V335" s="11"/>
    </row>
    <row r="336" ht="52.65" customHeight="1">
      <c r="A336" t="s" s="27">
        <v>1171</v>
      </c>
      <c r="B336" t="s" s="28">
        <f>IF(COUNTIF($A336,$A337)=0,1,"")</f>
      </c>
      <c r="C336" t="s" s="28">
        <v>1176</v>
      </c>
      <c r="D336" t="s" s="28">
        <v>1177</v>
      </c>
      <c r="E336" t="s" s="28">
        <v>14</v>
      </c>
      <c r="F336" t="s" s="28">
        <v>82</v>
      </c>
      <c r="G336" t="s" s="29">
        <v>25</v>
      </c>
      <c r="H336" s="11"/>
      <c r="I336" t="s" s="28">
        <v>39</v>
      </c>
      <c r="J336" t="s" s="28">
        <v>46</v>
      </c>
      <c r="K336" s="30"/>
      <c r="L336" s="30"/>
      <c r="M336" t="s" s="31">
        <v>84</v>
      </c>
      <c r="N336" t="s" s="28">
        <v>20</v>
      </c>
      <c r="O336" s="11"/>
      <c r="P336" t="s" s="28">
        <v>85</v>
      </c>
      <c r="Q336" s="16">
        <v>0.1458333333333333</v>
      </c>
      <c r="R336" s="13">
        <v>0</v>
      </c>
      <c r="S336" t="s" s="32">
        <v>82</v>
      </c>
      <c r="T336" t="s" s="28">
        <v>30</v>
      </c>
      <c r="U336" s="11"/>
      <c r="V336" s="11"/>
    </row>
    <row r="337" ht="52.65" customHeight="1">
      <c r="A337" t="s" s="27">
        <v>1171</v>
      </c>
      <c r="B337" t="s" s="28">
        <f>IF(COUNTIF($A337,$A338)=0,1,"")</f>
      </c>
      <c r="C337" t="s" s="28">
        <v>600</v>
      </c>
      <c r="D337" t="s" s="28">
        <v>1178</v>
      </c>
      <c r="E337" t="s" s="28">
        <v>14</v>
      </c>
      <c r="F337" t="s" s="28">
        <v>82</v>
      </c>
      <c r="G337" t="s" s="29">
        <v>25</v>
      </c>
      <c r="H337" s="11"/>
      <c r="I337" t="s" s="28">
        <v>36</v>
      </c>
      <c r="J337" t="s" s="28">
        <v>51</v>
      </c>
      <c r="K337" s="30"/>
      <c r="L337" s="30"/>
      <c r="M337" t="s" s="31">
        <v>84</v>
      </c>
      <c r="N337" t="s" s="28">
        <v>20</v>
      </c>
      <c r="O337" s="11"/>
      <c r="P337" t="s" s="28">
        <v>85</v>
      </c>
      <c r="Q337" s="16">
        <v>0.1875</v>
      </c>
      <c r="R337" s="13">
        <v>0</v>
      </c>
      <c r="S337" t="s" s="32">
        <v>82</v>
      </c>
      <c r="T337" t="s" s="28">
        <v>30</v>
      </c>
      <c r="U337" s="11"/>
      <c r="V337" s="11"/>
    </row>
    <row r="338" ht="52.65" customHeight="1">
      <c r="A338" t="s" s="27">
        <v>1171</v>
      </c>
      <c r="B338" t="s" s="28">
        <f>IF(COUNTIF($A338,$A339)=0,1,"")</f>
      </c>
      <c r="C338" t="s" s="28">
        <v>50</v>
      </c>
      <c r="D338" t="s" s="28">
        <v>1179</v>
      </c>
      <c r="E338" t="s" s="28">
        <v>14</v>
      </c>
      <c r="F338" t="s" s="28">
        <v>82</v>
      </c>
      <c r="G338" t="s" s="29">
        <v>25</v>
      </c>
      <c r="H338" s="11"/>
      <c r="I338" t="s" s="28">
        <v>37</v>
      </c>
      <c r="J338" t="s" s="28">
        <v>227</v>
      </c>
      <c r="K338" s="30"/>
      <c r="L338" s="30"/>
      <c r="M338" t="s" s="31">
        <v>84</v>
      </c>
      <c r="N338" t="s" s="28">
        <v>20</v>
      </c>
      <c r="O338" s="11"/>
      <c r="P338" t="s" s="28">
        <v>85</v>
      </c>
      <c r="Q338" s="16">
        <v>0.21875</v>
      </c>
      <c r="R338" s="13">
        <v>0</v>
      </c>
      <c r="S338" t="s" s="32">
        <v>82</v>
      </c>
      <c r="T338" t="s" s="28">
        <v>29</v>
      </c>
      <c r="U338" s="11"/>
      <c r="V338" s="11"/>
    </row>
    <row r="339" ht="52.65" customHeight="1">
      <c r="A339" t="s" s="27">
        <v>1171</v>
      </c>
      <c r="B339" t="s" s="28">
        <f>IF(COUNTIF($A339,$A340)=0,1,"")</f>
      </c>
      <c r="C339" t="s" s="28">
        <v>1180</v>
      </c>
      <c r="D339" t="s" s="28">
        <v>1181</v>
      </c>
      <c r="E339" t="s" s="28">
        <v>14</v>
      </c>
      <c r="F339" t="s" s="28">
        <v>82</v>
      </c>
      <c r="G339" t="s" s="29">
        <v>25</v>
      </c>
      <c r="H339" s="11"/>
      <c r="I339" t="s" s="28">
        <v>36</v>
      </c>
      <c r="J339" t="s" s="28">
        <v>51</v>
      </c>
      <c r="K339" s="30"/>
      <c r="L339" s="30"/>
      <c r="M339" t="s" s="31">
        <v>84</v>
      </c>
      <c r="N339" t="s" s="28">
        <v>20</v>
      </c>
      <c r="O339" s="11"/>
      <c r="P339" t="s" s="28">
        <v>85</v>
      </c>
      <c r="Q339" s="16">
        <v>0.1458333333333333</v>
      </c>
      <c r="R339" s="13">
        <v>0</v>
      </c>
      <c r="S339" t="s" s="32">
        <v>82</v>
      </c>
      <c r="T339" t="s" s="28">
        <v>30</v>
      </c>
      <c r="U339" s="11"/>
      <c r="V339" s="11"/>
    </row>
    <row r="340" ht="52.65" customHeight="1">
      <c r="A340" t="s" s="27">
        <v>1171</v>
      </c>
      <c r="B340" s="10">
        <f>IF(COUNTIF($A340,$A341)=0,1,"")</f>
        <v>1</v>
      </c>
      <c r="C340" t="s" s="28">
        <v>1182</v>
      </c>
      <c r="D340" t="s" s="28">
        <v>1183</v>
      </c>
      <c r="E340" t="s" s="28">
        <v>14</v>
      </c>
      <c r="F340" t="s" s="28">
        <v>82</v>
      </c>
      <c r="G340" t="s" s="29">
        <v>25</v>
      </c>
      <c r="H340" s="11"/>
      <c r="I340" t="s" s="28">
        <v>37</v>
      </c>
      <c r="J340" t="s" s="28">
        <v>48</v>
      </c>
      <c r="K340" s="30"/>
      <c r="L340" s="30"/>
      <c r="M340" t="s" s="31">
        <v>84</v>
      </c>
      <c r="N340" t="s" s="28">
        <v>20</v>
      </c>
      <c r="O340" s="11"/>
      <c r="P340" t="s" s="28">
        <v>85</v>
      </c>
      <c r="Q340" s="16">
        <v>0.125</v>
      </c>
      <c r="R340" s="13">
        <v>0</v>
      </c>
      <c r="S340" t="s" s="32">
        <v>82</v>
      </c>
      <c r="T340" t="s" s="28">
        <v>30</v>
      </c>
      <c r="U340" s="11"/>
      <c r="V340" s="11"/>
    </row>
    <row r="341" ht="162.65" customHeight="1">
      <c r="A341" t="s" s="27">
        <v>1184</v>
      </c>
      <c r="B341" t="s" s="28">
        <f>IF(COUNTIF($A341,$A342)=0,1,"")</f>
      </c>
      <c r="C341" t="s" s="28">
        <v>1185</v>
      </c>
      <c r="D341" t="s" s="28">
        <v>1186</v>
      </c>
      <c r="E341" t="s" s="28">
        <v>14</v>
      </c>
      <c r="F341" t="s" s="28">
        <v>82</v>
      </c>
      <c r="G341" t="s" s="29">
        <v>25</v>
      </c>
      <c r="H341" t="s" s="28">
        <v>1187</v>
      </c>
      <c r="I341" t="s" s="28">
        <v>35</v>
      </c>
      <c r="J341" t="s" s="28">
        <v>55</v>
      </c>
      <c r="K341" s="30"/>
      <c r="L341" s="30"/>
      <c r="M341" t="s" s="31">
        <v>84</v>
      </c>
      <c r="N341" t="s" s="28">
        <v>20</v>
      </c>
      <c r="O341" t="s" s="28">
        <v>1188</v>
      </c>
      <c r="P341" t="s" s="28">
        <v>85</v>
      </c>
      <c r="Q341" s="16">
        <v>0.1666666666666667</v>
      </c>
      <c r="R341" s="13">
        <v>16.96</v>
      </c>
      <c r="S341" s="33">
        <v>4.24</v>
      </c>
      <c r="T341" t="s" s="28">
        <v>30</v>
      </c>
      <c r="U341" t="s" s="28">
        <v>1189</v>
      </c>
      <c r="V341" s="11"/>
    </row>
    <row r="342" ht="118.65" customHeight="1">
      <c r="A342" t="s" s="27">
        <v>1184</v>
      </c>
      <c r="B342" t="s" s="28">
        <f>IF(COUNTIF($A342,$A343)=0,1,"")</f>
      </c>
      <c r="C342" t="s" s="28">
        <v>1190</v>
      </c>
      <c r="D342" t="s" s="28">
        <v>1191</v>
      </c>
      <c r="E342" s="34"/>
      <c r="F342" t="s" s="28">
        <v>82</v>
      </c>
      <c r="G342" t="s" s="29">
        <v>25</v>
      </c>
      <c r="H342" s="11"/>
      <c r="I342" t="s" s="28">
        <v>39</v>
      </c>
      <c r="J342" t="s" s="28">
        <v>46</v>
      </c>
      <c r="K342" s="30"/>
      <c r="L342" s="30"/>
      <c r="M342" t="s" s="31">
        <v>84</v>
      </c>
      <c r="N342" t="s" s="28">
        <v>20</v>
      </c>
      <c r="O342" s="34"/>
      <c r="P342" t="s" s="28">
        <v>85</v>
      </c>
      <c r="Q342" s="16">
        <v>0.04166666666666666</v>
      </c>
      <c r="R342" s="13">
        <v>0</v>
      </c>
      <c r="S342" t="s" s="32">
        <v>82</v>
      </c>
      <c r="T342" t="s" s="28">
        <v>29</v>
      </c>
      <c r="U342" t="s" s="28">
        <v>1192</v>
      </c>
      <c r="V342" s="11"/>
    </row>
    <row r="343" ht="107.65" customHeight="1">
      <c r="A343" t="s" s="27">
        <v>1184</v>
      </c>
      <c r="B343" s="10">
        <f>IF(COUNTIF($A343,$A344)=0,1,"")</f>
        <v>1</v>
      </c>
      <c r="C343" t="s" s="28">
        <v>1193</v>
      </c>
      <c r="D343" t="s" s="28">
        <v>1194</v>
      </c>
      <c r="E343" t="s" s="28">
        <v>14</v>
      </c>
      <c r="F343" t="s" s="28">
        <v>82</v>
      </c>
      <c r="G343" t="s" s="29">
        <v>25</v>
      </c>
      <c r="H343" s="11"/>
      <c r="I343" t="s" s="28">
        <v>35</v>
      </c>
      <c r="J343" t="s" s="28">
        <v>43</v>
      </c>
      <c r="K343" s="30"/>
      <c r="L343" s="30"/>
      <c r="M343" t="s" s="31">
        <v>84</v>
      </c>
      <c r="N343" t="s" s="28">
        <v>20</v>
      </c>
      <c r="O343" s="11"/>
      <c r="P343" t="s" s="28">
        <v>85</v>
      </c>
      <c r="Q343" s="16">
        <v>0.125</v>
      </c>
      <c r="R343" s="13">
        <v>11.37</v>
      </c>
      <c r="S343" s="33">
        <v>3.79</v>
      </c>
      <c r="T343" t="s" s="28">
        <v>29</v>
      </c>
      <c r="U343" t="s" s="28">
        <v>1195</v>
      </c>
      <c r="V343" s="11"/>
    </row>
    <row r="344" ht="52.65" customHeight="1">
      <c r="A344" t="s" s="27">
        <v>1196</v>
      </c>
      <c r="B344" s="10">
        <f>IF(COUNTIF($A344,$A345)=0,1,"")</f>
        <v>1</v>
      </c>
      <c r="C344" t="s" s="28">
        <v>1197</v>
      </c>
      <c r="D344" t="s" s="28">
        <v>1163</v>
      </c>
      <c r="E344" t="s" s="28">
        <v>15</v>
      </c>
      <c r="F344" t="s" s="28">
        <v>82</v>
      </c>
      <c r="G344" t="s" s="29">
        <v>25</v>
      </c>
      <c r="H344" t="s" s="28">
        <v>1198</v>
      </c>
      <c r="I344" t="s" s="28">
        <v>38</v>
      </c>
      <c r="J344" t="s" s="28">
        <v>56</v>
      </c>
      <c r="K344" s="30"/>
      <c r="L344" s="30"/>
      <c r="M344" s="30"/>
      <c r="N344" t="s" s="28">
        <v>20</v>
      </c>
      <c r="O344" t="s" s="28">
        <v>20</v>
      </c>
      <c r="P344" t="s" s="28">
        <v>1199</v>
      </c>
      <c r="Q344" s="16">
        <v>0.875</v>
      </c>
      <c r="R344" t="s" s="28">
        <v>20</v>
      </c>
      <c r="S344" t="s" s="32">
        <v>82</v>
      </c>
      <c r="T344" t="s" s="28">
        <v>29</v>
      </c>
      <c r="U344" t="s" s="28">
        <v>1200</v>
      </c>
      <c r="V344" s="11"/>
    </row>
    <row r="345" ht="162.65" customHeight="1">
      <c r="A345" t="s" s="27">
        <v>1201</v>
      </c>
      <c r="B345" t="s" s="28">
        <f>IF(COUNTIF($A345,$A346)=0,1,"")</f>
      </c>
      <c r="C345" t="s" s="28">
        <v>1202</v>
      </c>
      <c r="D345" t="s" s="28">
        <v>1203</v>
      </c>
      <c r="E345" t="s" s="28">
        <v>14</v>
      </c>
      <c r="F345" t="s" s="28">
        <v>1204</v>
      </c>
      <c r="G345" t="s" s="29">
        <v>24</v>
      </c>
      <c r="H345" t="s" s="28">
        <v>1205</v>
      </c>
      <c r="I345" t="s" s="28">
        <v>37</v>
      </c>
      <c r="J345" t="s" s="28">
        <v>43</v>
      </c>
      <c r="K345" s="30"/>
      <c r="L345" t="s" s="31">
        <v>84</v>
      </c>
      <c r="M345" s="30"/>
      <c r="N345" t="s" s="28">
        <v>20</v>
      </c>
      <c r="O345" s="11"/>
      <c r="P345" t="s" s="28">
        <v>85</v>
      </c>
      <c r="Q345" s="16">
        <v>0.2916666666666667</v>
      </c>
      <c r="R345" s="13">
        <v>0</v>
      </c>
      <c r="S345" t="s" s="32">
        <v>82</v>
      </c>
      <c r="T345" t="s" s="28">
        <v>20</v>
      </c>
      <c r="U345" t="s" s="28">
        <v>1206</v>
      </c>
      <c r="V345" s="11"/>
    </row>
    <row r="346" ht="162.65" customHeight="1">
      <c r="A346" t="s" s="27">
        <v>1201</v>
      </c>
      <c r="B346" t="s" s="28">
        <f>IF(COUNTIF($A346,$A347)=0,1,"")</f>
      </c>
      <c r="C346" t="s" s="28">
        <v>1207</v>
      </c>
      <c r="D346" t="s" s="28">
        <v>1203</v>
      </c>
      <c r="E346" t="s" s="28">
        <v>14</v>
      </c>
      <c r="F346" t="s" s="28">
        <v>1204</v>
      </c>
      <c r="G346" t="s" s="29">
        <v>24</v>
      </c>
      <c r="H346" t="s" s="28">
        <v>1208</v>
      </c>
      <c r="I346" t="s" s="28">
        <v>37</v>
      </c>
      <c r="J346" t="s" s="28">
        <v>46</v>
      </c>
      <c r="K346" s="30"/>
      <c r="L346" t="s" s="31">
        <v>84</v>
      </c>
      <c r="M346" s="30"/>
      <c r="N346" t="s" s="28">
        <v>20</v>
      </c>
      <c r="O346" t="s" s="28">
        <v>1209</v>
      </c>
      <c r="P346" t="s" s="28">
        <v>302</v>
      </c>
      <c r="Q346" s="16">
        <v>0.5833333333333334</v>
      </c>
      <c r="R346" s="13">
        <v>0</v>
      </c>
      <c r="S346" t="s" s="32">
        <v>82</v>
      </c>
      <c r="T346" t="s" s="28">
        <v>20</v>
      </c>
      <c r="U346" t="s" s="28">
        <v>1206</v>
      </c>
      <c r="V346" s="11"/>
    </row>
    <row r="347" ht="162.65" customHeight="1">
      <c r="A347" t="s" s="27">
        <v>1201</v>
      </c>
      <c r="B347" s="10">
        <f>IF(COUNTIF($A347,$A348)=0,1,"")</f>
        <v>1</v>
      </c>
      <c r="C347" t="s" s="28">
        <v>1210</v>
      </c>
      <c r="D347" t="s" s="28">
        <v>1203</v>
      </c>
      <c r="E347" t="s" s="28">
        <v>14</v>
      </c>
      <c r="F347" t="s" s="28">
        <v>1204</v>
      </c>
      <c r="G347" t="s" s="29">
        <v>24</v>
      </c>
      <c r="H347" t="s" s="28">
        <v>1211</v>
      </c>
      <c r="I347" t="s" s="28">
        <v>37</v>
      </c>
      <c r="J347" t="s" s="28">
        <v>48</v>
      </c>
      <c r="K347" s="30"/>
      <c r="L347" t="s" s="31">
        <v>84</v>
      </c>
      <c r="M347" s="30"/>
      <c r="N347" t="s" s="28">
        <v>20</v>
      </c>
      <c r="O347" s="11"/>
      <c r="P347" t="s" s="28">
        <v>85</v>
      </c>
      <c r="Q347" s="16">
        <v>0.2916666666666667</v>
      </c>
      <c r="R347" s="13">
        <v>0</v>
      </c>
      <c r="S347" t="s" s="32">
        <v>82</v>
      </c>
      <c r="T347" t="s" s="28">
        <v>20</v>
      </c>
      <c r="U347" t="s" s="28">
        <v>1206</v>
      </c>
      <c r="V347" s="11"/>
    </row>
    <row r="348" ht="174.65" customHeight="1">
      <c r="A348" t="s" s="27">
        <v>1212</v>
      </c>
      <c r="B348" t="s" s="28">
        <f>IF(COUNTIF($A348,$A349)=0,1,"")</f>
      </c>
      <c r="C348" t="s" s="28">
        <v>1213</v>
      </c>
      <c r="D348" t="s" s="28">
        <v>1214</v>
      </c>
      <c r="E348" t="s" s="28">
        <v>14</v>
      </c>
      <c r="F348" t="s" s="28">
        <v>1215</v>
      </c>
      <c r="G348" t="s" s="29">
        <v>24</v>
      </c>
      <c r="H348" t="s" s="28">
        <v>1216</v>
      </c>
      <c r="I348" t="s" s="28">
        <v>38</v>
      </c>
      <c r="J348" t="s" s="28">
        <v>56</v>
      </c>
      <c r="K348" s="30"/>
      <c r="L348" s="30"/>
      <c r="M348" t="s" s="31">
        <v>84</v>
      </c>
      <c r="N348" t="s" s="28">
        <v>20</v>
      </c>
      <c r="O348" t="s" s="28">
        <v>1217</v>
      </c>
      <c r="P348" t="s" s="28">
        <v>997</v>
      </c>
      <c r="Q348" s="16">
        <v>0.2916666666666667</v>
      </c>
      <c r="R348" s="13">
        <v>185</v>
      </c>
      <c r="S348" s="33">
        <v>26.4285714285714</v>
      </c>
      <c r="T348" t="s" s="28">
        <v>29</v>
      </c>
      <c r="U348" t="s" s="28">
        <v>1218</v>
      </c>
      <c r="V348" s="11"/>
    </row>
    <row r="349" ht="129.65" customHeight="1">
      <c r="A349" t="s" s="27">
        <v>1212</v>
      </c>
      <c r="B349" t="s" s="28">
        <f>IF(COUNTIF($A349,$A350)=0,1,"")</f>
      </c>
      <c r="C349" t="s" s="28">
        <v>1219</v>
      </c>
      <c r="D349" t="s" s="28">
        <v>1220</v>
      </c>
      <c r="E349" t="s" s="28">
        <v>14</v>
      </c>
      <c r="F349" t="s" s="28">
        <v>82</v>
      </c>
      <c r="G349" t="s" s="29">
        <v>25</v>
      </c>
      <c r="H349" s="11"/>
      <c r="I349" t="s" s="28">
        <v>37</v>
      </c>
      <c r="J349" t="s" s="28">
        <v>48</v>
      </c>
      <c r="K349" s="30"/>
      <c r="L349" s="30"/>
      <c r="M349" t="s" s="31">
        <v>84</v>
      </c>
      <c r="N349" t="s" s="28">
        <v>20</v>
      </c>
      <c r="O349" s="11"/>
      <c r="P349" t="s" s="28">
        <v>85</v>
      </c>
      <c r="Q349" s="16">
        <v>0.25</v>
      </c>
      <c r="R349" s="13">
        <v>185</v>
      </c>
      <c r="S349" s="33">
        <v>30.8333333333333</v>
      </c>
      <c r="T349" t="s" s="28">
        <v>29</v>
      </c>
      <c r="U349" s="11"/>
      <c r="V349" s="11"/>
    </row>
    <row r="350" ht="118.65" customHeight="1">
      <c r="A350" t="s" s="27">
        <v>1212</v>
      </c>
      <c r="B350" t="s" s="28">
        <f>IF(COUNTIF($A350,$A351)=0,1,"")</f>
      </c>
      <c r="C350" t="s" s="28">
        <v>1221</v>
      </c>
      <c r="D350" t="s" s="28">
        <v>1222</v>
      </c>
      <c r="E350" t="s" s="28">
        <v>14</v>
      </c>
      <c r="F350" t="s" s="28">
        <v>82</v>
      </c>
      <c r="G350" t="s" s="29">
        <v>25</v>
      </c>
      <c r="H350" s="11"/>
      <c r="I350" t="s" s="28">
        <v>37</v>
      </c>
      <c r="J350" t="s" s="28">
        <v>48</v>
      </c>
      <c r="K350" s="30"/>
      <c r="L350" s="30"/>
      <c r="M350" t="s" s="31">
        <v>84</v>
      </c>
      <c r="N350" t="s" s="28">
        <v>20</v>
      </c>
      <c r="O350" s="11"/>
      <c r="P350" t="s" s="28">
        <v>85</v>
      </c>
      <c r="Q350" s="16">
        <v>0.25</v>
      </c>
      <c r="R350" s="13">
        <v>185</v>
      </c>
      <c r="S350" s="33">
        <v>30.8333333333333</v>
      </c>
      <c r="T350" t="s" s="28">
        <v>29</v>
      </c>
      <c r="U350" s="11"/>
      <c r="V350" s="11"/>
    </row>
    <row r="351" ht="85.65" customHeight="1">
      <c r="A351" t="s" s="27">
        <v>1212</v>
      </c>
      <c r="B351" t="s" s="28">
        <f>IF(COUNTIF($A351,$A352)=0,1,"")</f>
      </c>
      <c r="C351" t="s" s="28">
        <v>1223</v>
      </c>
      <c r="D351" t="s" s="28">
        <v>1224</v>
      </c>
      <c r="E351" t="s" s="28">
        <v>14</v>
      </c>
      <c r="F351" t="s" s="28">
        <v>1215</v>
      </c>
      <c r="G351" t="s" s="29">
        <v>24</v>
      </c>
      <c r="H351" s="11"/>
      <c r="I351" t="s" s="28">
        <v>39</v>
      </c>
      <c r="J351" t="s" s="28">
        <v>52</v>
      </c>
      <c r="K351" s="30"/>
      <c r="L351" s="30"/>
      <c r="M351" t="s" s="31">
        <v>84</v>
      </c>
      <c r="N351" t="s" s="28">
        <v>20</v>
      </c>
      <c r="O351" s="11"/>
      <c r="P351" t="s" s="28">
        <v>997</v>
      </c>
      <c r="Q351" s="16">
        <v>0.25</v>
      </c>
      <c r="R351" s="13">
        <v>185</v>
      </c>
      <c r="S351" s="33">
        <v>30.8333333333333</v>
      </c>
      <c r="T351" t="s" s="28">
        <v>29</v>
      </c>
      <c r="U351" s="11"/>
      <c r="V351" s="11"/>
    </row>
    <row r="352" ht="85.65" customHeight="1">
      <c r="A352" t="s" s="27">
        <v>1212</v>
      </c>
      <c r="B352" s="10">
        <f>IF(COUNTIF($A352,$A353)=0,1,"")</f>
        <v>1</v>
      </c>
      <c r="C352" t="s" s="28">
        <v>1225</v>
      </c>
      <c r="D352" t="s" s="28">
        <v>1226</v>
      </c>
      <c r="E352" t="s" s="28">
        <v>14</v>
      </c>
      <c r="F352" t="s" s="28">
        <v>82</v>
      </c>
      <c r="G352" t="s" s="29">
        <v>25</v>
      </c>
      <c r="H352" s="11"/>
      <c r="I352" t="s" s="28">
        <v>35</v>
      </c>
      <c r="J352" t="s" s="28">
        <v>51</v>
      </c>
      <c r="K352" s="30"/>
      <c r="L352" s="30"/>
      <c r="M352" t="s" s="31">
        <v>84</v>
      </c>
      <c r="N352" t="s" s="28">
        <v>20</v>
      </c>
      <c r="O352" s="11"/>
      <c r="P352" t="s" s="28">
        <v>85</v>
      </c>
      <c r="Q352" s="16">
        <v>0.25</v>
      </c>
      <c r="R352" s="13">
        <v>185</v>
      </c>
      <c r="S352" s="33">
        <v>30.8333333333333</v>
      </c>
      <c r="T352" t="s" s="28">
        <v>29</v>
      </c>
      <c r="U352" s="11"/>
      <c r="V352" s="11"/>
    </row>
    <row r="353" ht="118.65" customHeight="1">
      <c r="A353" t="s" s="27">
        <v>1227</v>
      </c>
      <c r="B353" s="10">
        <f>IF(COUNTIF($A353,$A354)=0,1,"")</f>
        <v>1</v>
      </c>
      <c r="C353" t="s" s="28">
        <v>1228</v>
      </c>
      <c r="D353" t="s" s="28">
        <v>1229</v>
      </c>
      <c r="E353" t="s" s="28">
        <v>14</v>
      </c>
      <c r="F353" t="s" s="28">
        <v>82</v>
      </c>
      <c r="G353" t="s" s="29">
        <v>25</v>
      </c>
      <c r="H353" t="s" s="28">
        <v>1230</v>
      </c>
      <c r="I353" t="s" s="28">
        <v>38</v>
      </c>
      <c r="J353" t="s" s="28">
        <v>55</v>
      </c>
      <c r="K353" s="30"/>
      <c r="L353" t="s" s="31">
        <v>84</v>
      </c>
      <c r="M353" s="30"/>
      <c r="N353" t="s" s="28">
        <v>20</v>
      </c>
      <c r="O353" t="s" s="28">
        <v>20</v>
      </c>
      <c r="P353" t="s" s="28">
        <v>85</v>
      </c>
      <c r="Q353" s="16">
        <v>0.08333333333333333</v>
      </c>
      <c r="R353" s="13">
        <v>96</v>
      </c>
      <c r="S353" s="33">
        <v>48</v>
      </c>
      <c r="T353" t="s" s="28">
        <v>29</v>
      </c>
      <c r="U353" t="s" s="28">
        <v>1231</v>
      </c>
      <c r="V353" s="11"/>
    </row>
    <row r="354" ht="85.65" customHeight="1">
      <c r="A354" t="s" s="27">
        <v>1232</v>
      </c>
      <c r="B354" s="10">
        <f>IF(COUNTIF($A354,$A355)=0,1,"")</f>
        <v>1</v>
      </c>
      <c r="C354" t="s" s="28">
        <v>1233</v>
      </c>
      <c r="D354" t="s" s="28">
        <v>1234</v>
      </c>
      <c r="E354" t="s" s="28">
        <v>14</v>
      </c>
      <c r="F354" t="s" s="28">
        <v>82</v>
      </c>
      <c r="G354" t="s" s="29">
        <v>25</v>
      </c>
      <c r="H354" t="s" s="28">
        <v>1235</v>
      </c>
      <c r="I354" t="s" s="28">
        <v>36</v>
      </c>
      <c r="J354" t="s" s="28">
        <v>47</v>
      </c>
      <c r="K354" s="30"/>
      <c r="L354" s="30"/>
      <c r="M354" s="30"/>
      <c r="N354" t="s" s="28">
        <v>20</v>
      </c>
      <c r="O354" t="s" s="28">
        <v>20</v>
      </c>
      <c r="P354" t="s" s="28">
        <v>85</v>
      </c>
      <c r="Q354" s="16">
        <v>0.03125</v>
      </c>
      <c r="R354" s="13">
        <v>0</v>
      </c>
      <c r="S354" t="s" s="32">
        <v>82</v>
      </c>
      <c r="T354" t="s" s="28">
        <v>29</v>
      </c>
      <c r="U354" t="s" s="28">
        <v>1236</v>
      </c>
      <c r="V354" s="11"/>
    </row>
    <row r="355" ht="349.65" customHeight="1">
      <c r="A355" t="s" s="27">
        <v>1237</v>
      </c>
      <c r="B355" s="10">
        <f>IF(COUNTIF($A355,$A356)=0,1,"")</f>
        <v>1</v>
      </c>
      <c r="C355" t="s" s="28">
        <v>1238</v>
      </c>
      <c r="D355" t="s" s="28">
        <v>1239</v>
      </c>
      <c r="E355" t="s" s="28">
        <v>17</v>
      </c>
      <c r="F355" t="s" s="28">
        <v>82</v>
      </c>
      <c r="G355" t="s" s="29">
        <v>25</v>
      </c>
      <c r="H355" t="s" s="28">
        <v>1240</v>
      </c>
      <c r="I355" t="s" s="28">
        <v>36</v>
      </c>
      <c r="J355" t="s" s="28">
        <v>44</v>
      </c>
      <c r="K355" s="30"/>
      <c r="L355" s="30"/>
      <c r="M355" s="30"/>
      <c r="N355" t="s" s="28">
        <v>1241</v>
      </c>
      <c r="O355" t="s" s="28">
        <v>1242</v>
      </c>
      <c r="P355" t="s" s="28">
        <v>1243</v>
      </c>
      <c r="Q355" s="16">
        <v>1.041666666666667</v>
      </c>
      <c r="R355" s="13">
        <v>500</v>
      </c>
      <c r="S355" s="33">
        <v>20</v>
      </c>
      <c r="T355" t="s" s="28">
        <v>29</v>
      </c>
      <c r="U355" t="s" s="28">
        <v>1244</v>
      </c>
      <c r="V355" s="11"/>
    </row>
    <row r="356" ht="130.65" customHeight="1">
      <c r="A356" t="s" s="27">
        <v>1245</v>
      </c>
      <c r="B356" s="10">
        <f>IF(COUNTIF($A356,$A357)=0,1,"")</f>
        <v>1</v>
      </c>
      <c r="C356" t="s" s="28">
        <v>1246</v>
      </c>
      <c r="D356" t="s" s="28">
        <v>1247</v>
      </c>
      <c r="E356" t="s" s="28">
        <v>14</v>
      </c>
      <c r="F356" t="s" s="28">
        <v>82</v>
      </c>
      <c r="G356" t="s" s="29">
        <v>25</v>
      </c>
      <c r="H356" t="s" s="28">
        <v>1248</v>
      </c>
      <c r="I356" t="s" s="28">
        <v>37</v>
      </c>
      <c r="J356" t="s" s="28">
        <v>49</v>
      </c>
      <c r="K356" s="30"/>
      <c r="L356" s="30"/>
      <c r="M356" t="s" s="31">
        <v>84</v>
      </c>
      <c r="N356" t="s" s="28">
        <v>20</v>
      </c>
      <c r="O356" t="s" s="28">
        <v>1249</v>
      </c>
      <c r="P356" t="s" s="28">
        <v>85</v>
      </c>
      <c r="Q356" s="16">
        <v>0.08333333333333333</v>
      </c>
      <c r="R356" s="13">
        <v>0</v>
      </c>
      <c r="S356" t="s" s="32">
        <v>82</v>
      </c>
      <c r="T356" t="s" s="28">
        <v>29</v>
      </c>
      <c r="U356" t="s" s="28">
        <v>1250</v>
      </c>
      <c r="V356" s="11"/>
    </row>
    <row r="357" ht="85.65" customHeight="1">
      <c r="A357" t="s" s="27">
        <v>1251</v>
      </c>
      <c r="B357" s="10">
        <f>IF(COUNTIF($A357,$A358)=0,1,"")</f>
        <v>1</v>
      </c>
      <c r="C357" t="s" s="28">
        <v>1252</v>
      </c>
      <c r="D357" t="s" s="28">
        <v>1253</v>
      </c>
      <c r="E357" t="s" s="28">
        <v>17</v>
      </c>
      <c r="F357" t="s" s="28">
        <v>82</v>
      </c>
      <c r="G357" t="s" s="29">
        <v>25</v>
      </c>
      <c r="H357" t="s" s="28">
        <v>1254</v>
      </c>
      <c r="I357" t="s" s="28">
        <v>38</v>
      </c>
      <c r="J357" t="s" s="28">
        <v>56</v>
      </c>
      <c r="K357" s="30"/>
      <c r="L357" s="30"/>
      <c r="M357" s="30"/>
      <c r="N357" t="s" s="28">
        <v>1255</v>
      </c>
      <c r="O357" t="s" s="28">
        <v>1256</v>
      </c>
      <c r="P357" t="s" s="28">
        <v>1257</v>
      </c>
      <c r="Q357" t="s" s="28">
        <v>82</v>
      </c>
      <c r="R357" s="13">
        <v>0</v>
      </c>
      <c r="S357" t="s" s="32">
        <v>82</v>
      </c>
      <c r="T357" t="s" s="28">
        <v>32</v>
      </c>
      <c r="U357" t="s" s="28">
        <v>1258</v>
      </c>
      <c r="V357" s="11"/>
    </row>
    <row r="358" ht="107.65" customHeight="1">
      <c r="A358" t="s" s="27">
        <v>1259</v>
      </c>
      <c r="B358" t="s" s="28">
        <f>IF(COUNTIF($A358,$A359)=0,1,"")</f>
      </c>
      <c r="C358" t="s" s="28">
        <v>1260</v>
      </c>
      <c r="D358" t="s" s="28">
        <v>1261</v>
      </c>
      <c r="E358" t="s" s="28">
        <v>14</v>
      </c>
      <c r="F358" t="s" s="28">
        <v>82</v>
      </c>
      <c r="G358" t="s" s="29">
        <v>25</v>
      </c>
      <c r="H358" t="s" s="28">
        <v>1262</v>
      </c>
      <c r="I358" t="s" s="28">
        <v>36</v>
      </c>
      <c r="J358" t="s" s="28">
        <v>51</v>
      </c>
      <c r="K358" s="30"/>
      <c r="L358" s="30"/>
      <c r="M358" t="s" s="31">
        <v>84</v>
      </c>
      <c r="N358" t="s" s="28">
        <v>20</v>
      </c>
      <c r="O358" t="s" s="28">
        <v>20</v>
      </c>
      <c r="P358" t="s" s="28">
        <v>85</v>
      </c>
      <c r="Q358" s="16">
        <v>0.125</v>
      </c>
      <c r="R358" s="13">
        <v>0</v>
      </c>
      <c r="S358" t="s" s="32">
        <v>82</v>
      </c>
      <c r="T358" t="s" s="28">
        <v>29</v>
      </c>
      <c r="U358" t="s" s="28">
        <v>1263</v>
      </c>
      <c r="V358" s="11"/>
    </row>
    <row r="359" ht="107.65" customHeight="1">
      <c r="A359" t="s" s="27">
        <v>1259</v>
      </c>
      <c r="B359" s="10">
        <f>IF(COUNTIF($A359,$A360)=0,1,"")</f>
        <v>1</v>
      </c>
      <c r="C359" t="s" s="28">
        <v>1264</v>
      </c>
      <c r="D359" t="s" s="28">
        <v>1265</v>
      </c>
      <c r="E359" t="s" s="28">
        <v>14</v>
      </c>
      <c r="F359" t="s" s="28">
        <v>82</v>
      </c>
      <c r="G359" t="s" s="29">
        <v>25</v>
      </c>
      <c r="H359" s="11"/>
      <c r="I359" t="s" s="28">
        <v>37</v>
      </c>
      <c r="J359" t="s" s="28">
        <v>48</v>
      </c>
      <c r="K359" s="30"/>
      <c r="L359" s="30"/>
      <c r="M359" t="s" s="31">
        <v>84</v>
      </c>
      <c r="N359" t="s" s="28">
        <v>20</v>
      </c>
      <c r="O359" t="s" s="28">
        <v>20</v>
      </c>
      <c r="P359" t="s" s="28">
        <v>85</v>
      </c>
      <c r="Q359" s="16">
        <v>0.125</v>
      </c>
      <c r="R359" s="13">
        <v>0</v>
      </c>
      <c r="S359" t="s" s="32">
        <v>82</v>
      </c>
      <c r="T359" t="s" s="28">
        <v>29</v>
      </c>
      <c r="U359" t="s" s="28">
        <v>1266</v>
      </c>
      <c r="V359" s="11"/>
    </row>
    <row r="360" ht="107.65" customHeight="1">
      <c r="A360" t="s" s="27">
        <v>1267</v>
      </c>
      <c r="B360" s="10">
        <f>IF(COUNTIF($A360,$A361)=0,1,"")</f>
        <v>1</v>
      </c>
      <c r="C360" t="s" s="28">
        <v>1268</v>
      </c>
      <c r="D360" t="s" s="28">
        <v>1269</v>
      </c>
      <c r="E360" t="s" s="28">
        <v>15</v>
      </c>
      <c r="F360" t="s" s="28">
        <v>82</v>
      </c>
      <c r="G360" t="s" s="29">
        <v>25</v>
      </c>
      <c r="H360" t="s" s="28">
        <v>1270</v>
      </c>
      <c r="I360" t="s" s="28">
        <v>35</v>
      </c>
      <c r="J360" t="s" s="28">
        <v>42</v>
      </c>
      <c r="K360" s="30"/>
      <c r="L360" s="30"/>
      <c r="M360" s="30"/>
      <c r="N360" t="s" s="28">
        <v>1271</v>
      </c>
      <c r="O360" t="s" s="28">
        <v>20</v>
      </c>
      <c r="P360" t="s" s="28">
        <v>85</v>
      </c>
      <c r="Q360" s="16">
        <v>0.0625</v>
      </c>
      <c r="R360" s="13">
        <v>0</v>
      </c>
      <c r="S360" t="s" s="32">
        <v>82</v>
      </c>
      <c r="T360" t="s" s="28">
        <v>29</v>
      </c>
      <c r="U360" t="s" s="28">
        <v>1272</v>
      </c>
      <c r="V360" s="11"/>
    </row>
    <row r="361" ht="85.65" customHeight="1">
      <c r="A361" t="s" s="27">
        <v>1273</v>
      </c>
      <c r="B361" t="s" s="28">
        <f>IF(COUNTIF($A361,$A362)=0,1,"")</f>
      </c>
      <c r="C361" t="s" s="28">
        <v>1274</v>
      </c>
      <c r="D361" t="s" s="28">
        <v>1275</v>
      </c>
      <c r="E361" t="s" s="28">
        <v>14</v>
      </c>
      <c r="F361" t="s" s="28">
        <v>82</v>
      </c>
      <c r="G361" t="s" s="29">
        <v>25</v>
      </c>
      <c r="H361" t="s" s="28">
        <v>1276</v>
      </c>
      <c r="I361" t="s" s="28">
        <v>35</v>
      </c>
      <c r="J361" t="s" s="28">
        <v>43</v>
      </c>
      <c r="K361" s="30"/>
      <c r="L361" s="30"/>
      <c r="M361" t="s" s="31">
        <v>84</v>
      </c>
      <c r="N361" t="s" s="28">
        <v>20</v>
      </c>
      <c r="O361" t="s" s="28">
        <v>20</v>
      </c>
      <c r="P361" t="s" s="28">
        <v>85</v>
      </c>
      <c r="Q361" s="16">
        <v>0.25</v>
      </c>
      <c r="R361" s="13">
        <v>0</v>
      </c>
      <c r="S361" t="s" s="32">
        <v>82</v>
      </c>
      <c r="T361" t="s" s="28">
        <v>29</v>
      </c>
      <c r="U361" t="s" s="28">
        <v>1277</v>
      </c>
      <c r="V361" s="11"/>
    </row>
    <row r="362" ht="85.65" customHeight="1">
      <c r="A362" t="s" s="27">
        <v>1273</v>
      </c>
      <c r="B362" t="s" s="28">
        <f>IF(COUNTIF($A362,$A363)=0,1,"")</f>
      </c>
      <c r="C362" t="s" s="28">
        <v>1278</v>
      </c>
      <c r="D362" t="s" s="28">
        <v>1279</v>
      </c>
      <c r="E362" t="s" s="28">
        <v>14</v>
      </c>
      <c r="F362" t="s" s="28">
        <v>82</v>
      </c>
      <c r="G362" t="s" s="29">
        <v>25</v>
      </c>
      <c r="H362" s="11"/>
      <c r="I362" t="s" s="28">
        <v>35</v>
      </c>
      <c r="J362" t="s" s="28">
        <v>43</v>
      </c>
      <c r="K362" s="30"/>
      <c r="L362" s="30"/>
      <c r="M362" t="s" s="31">
        <v>84</v>
      </c>
      <c r="N362" t="s" s="28">
        <v>20</v>
      </c>
      <c r="O362" t="s" s="28">
        <v>20</v>
      </c>
      <c r="P362" t="s" s="28">
        <v>85</v>
      </c>
      <c r="Q362" s="16">
        <v>0.0625</v>
      </c>
      <c r="R362" s="13">
        <v>15</v>
      </c>
      <c r="S362" s="33">
        <v>10</v>
      </c>
      <c r="T362" t="s" s="28">
        <v>29</v>
      </c>
      <c r="U362" s="11"/>
      <c r="V362" s="11"/>
    </row>
    <row r="363" ht="74.65" customHeight="1">
      <c r="A363" t="s" s="27">
        <v>1273</v>
      </c>
      <c r="B363" t="s" s="28">
        <f>IF(COUNTIF($A363,$A364)=0,1,"")</f>
      </c>
      <c r="C363" t="s" s="28">
        <v>1280</v>
      </c>
      <c r="D363" t="s" s="28">
        <v>1281</v>
      </c>
      <c r="E363" t="s" s="28">
        <v>14</v>
      </c>
      <c r="F363" t="s" s="28">
        <v>82</v>
      </c>
      <c r="G363" t="s" s="29">
        <v>25</v>
      </c>
      <c r="H363" s="11"/>
      <c r="I363" t="s" s="28">
        <v>35</v>
      </c>
      <c r="J363" t="s" s="28">
        <v>55</v>
      </c>
      <c r="K363" s="30"/>
      <c r="L363" s="30"/>
      <c r="M363" t="s" s="31">
        <v>84</v>
      </c>
      <c r="N363" t="s" s="28">
        <v>20</v>
      </c>
      <c r="O363" t="s" s="28">
        <v>20</v>
      </c>
      <c r="P363" t="s" s="28">
        <v>85</v>
      </c>
      <c r="Q363" s="16">
        <v>0.0625</v>
      </c>
      <c r="R363" s="13">
        <v>15</v>
      </c>
      <c r="S363" s="33">
        <v>10</v>
      </c>
      <c r="T363" t="s" s="28">
        <v>29</v>
      </c>
      <c r="U363" s="11"/>
      <c r="V363" s="11"/>
    </row>
    <row r="364" ht="96.65" customHeight="1">
      <c r="A364" t="s" s="27">
        <v>1273</v>
      </c>
      <c r="B364" s="10">
        <f>IF(COUNTIF($A364,$A365)=0,1,"")</f>
        <v>1</v>
      </c>
      <c r="C364" t="s" s="28">
        <v>1282</v>
      </c>
      <c r="D364" t="s" s="28">
        <v>1283</v>
      </c>
      <c r="E364" t="s" s="28">
        <v>14</v>
      </c>
      <c r="F364" t="s" s="28">
        <v>82</v>
      </c>
      <c r="G364" t="s" s="29">
        <v>25</v>
      </c>
      <c r="H364" s="11"/>
      <c r="I364" t="s" s="28">
        <v>35</v>
      </c>
      <c r="J364" t="s" s="28">
        <v>43</v>
      </c>
      <c r="K364" s="30"/>
      <c r="L364" s="30"/>
      <c r="M364" t="s" s="31">
        <v>84</v>
      </c>
      <c r="N364" t="s" s="28">
        <v>20</v>
      </c>
      <c r="O364" t="s" s="28">
        <v>20</v>
      </c>
      <c r="P364" t="s" s="28">
        <v>85</v>
      </c>
      <c r="Q364" s="16">
        <v>0.08333333333333333</v>
      </c>
      <c r="R364" s="13">
        <v>15</v>
      </c>
      <c r="S364" s="33">
        <v>7.5</v>
      </c>
      <c r="T364" t="s" s="28">
        <v>29</v>
      </c>
      <c r="U364" s="11"/>
      <c r="V364" s="11"/>
    </row>
    <row r="365" ht="305.65" customHeight="1">
      <c r="A365" t="s" s="27">
        <v>1284</v>
      </c>
      <c r="B365" s="10">
        <f>IF(COUNTIF($A365,$A366)=0,1,"")</f>
        <v>1</v>
      </c>
      <c r="C365" t="s" s="28">
        <v>1285</v>
      </c>
      <c r="D365" t="s" s="28">
        <v>1286</v>
      </c>
      <c r="E365" t="s" s="28">
        <v>15</v>
      </c>
      <c r="F365" t="s" s="28">
        <v>135</v>
      </c>
      <c r="G365" t="s" s="29">
        <v>24</v>
      </c>
      <c r="H365" t="s" s="28">
        <v>1287</v>
      </c>
      <c r="I365" t="s" s="28">
        <v>36</v>
      </c>
      <c r="J365" t="s" s="28">
        <v>47</v>
      </c>
      <c r="K365" s="30"/>
      <c r="L365" s="30"/>
      <c r="M365" s="30"/>
      <c r="N365" t="s" s="28">
        <v>20</v>
      </c>
      <c r="O365" t="s" s="28">
        <v>1288</v>
      </c>
      <c r="P365" t="s" s="28">
        <v>757</v>
      </c>
      <c r="Q365" t="s" s="28">
        <v>82</v>
      </c>
      <c r="R365" s="13">
        <v>15</v>
      </c>
      <c r="S365" t="s" s="32">
        <v>82</v>
      </c>
      <c r="T365" t="s" s="28">
        <v>32</v>
      </c>
      <c r="U365" t="s" s="28">
        <v>1289</v>
      </c>
      <c r="V365" s="11"/>
    </row>
    <row r="366" ht="140.65" customHeight="1">
      <c r="A366" t="s" s="27">
        <v>1290</v>
      </c>
      <c r="B366" s="10">
        <f>IF(COUNTIF($A366,$A367)=0,1,"")</f>
        <v>1</v>
      </c>
      <c r="C366" t="s" s="28">
        <v>49</v>
      </c>
      <c r="D366" t="s" s="28">
        <v>1291</v>
      </c>
      <c r="E366" t="s" s="28">
        <v>14</v>
      </c>
      <c r="F366" t="s" s="28">
        <v>82</v>
      </c>
      <c r="G366" t="s" s="29">
        <v>25</v>
      </c>
      <c r="H366" t="s" s="28">
        <v>1292</v>
      </c>
      <c r="I366" t="s" s="28">
        <v>37</v>
      </c>
      <c r="J366" t="s" s="28">
        <v>48</v>
      </c>
      <c r="K366" s="30"/>
      <c r="L366" s="30"/>
      <c r="M366" t="s" s="31">
        <v>84</v>
      </c>
      <c r="N366" t="s" s="28">
        <v>20</v>
      </c>
      <c r="O366" t="s" s="28">
        <v>1293</v>
      </c>
      <c r="P366" t="s" s="28">
        <v>85</v>
      </c>
      <c r="Q366" s="16">
        <v>0.2916666666666667</v>
      </c>
      <c r="R366" s="13">
        <v>80</v>
      </c>
      <c r="S366" s="33">
        <v>11.4285714285714</v>
      </c>
      <c r="T366" t="s" s="28">
        <v>30</v>
      </c>
      <c r="U366" t="s" s="28">
        <v>1294</v>
      </c>
      <c r="V366" s="11"/>
    </row>
    <row r="367" ht="129.65" customHeight="1">
      <c r="A367" t="s" s="27">
        <v>1295</v>
      </c>
      <c r="B367" t="s" s="28">
        <f>IF(COUNTIF($A367,$A368)=0,1,"")</f>
      </c>
      <c r="C367" t="s" s="28">
        <v>1296</v>
      </c>
      <c r="D367" t="s" s="28">
        <v>1297</v>
      </c>
      <c r="E367" t="s" s="28">
        <v>14</v>
      </c>
      <c r="F367" t="s" s="28">
        <v>82</v>
      </c>
      <c r="G367" t="s" s="29">
        <v>25</v>
      </c>
      <c r="H367" t="s" s="28">
        <v>1298</v>
      </c>
      <c r="I367" t="s" s="28">
        <v>37</v>
      </c>
      <c r="J367" t="s" s="28">
        <v>49</v>
      </c>
      <c r="K367" s="30"/>
      <c r="L367" s="30"/>
      <c r="M367" t="s" s="31">
        <v>84</v>
      </c>
      <c r="N367" t="s" s="28">
        <v>20</v>
      </c>
      <c r="O367" t="s" s="28">
        <v>1299</v>
      </c>
      <c r="P367" t="s" s="28">
        <v>1300</v>
      </c>
      <c r="Q367" s="16">
        <v>0.5</v>
      </c>
      <c r="R367" s="13">
        <v>40</v>
      </c>
      <c r="S367" s="33">
        <v>3.33333333333333</v>
      </c>
      <c r="T367" t="s" s="28">
        <v>30</v>
      </c>
      <c r="U367" t="s" s="28">
        <v>1301</v>
      </c>
      <c r="V367" s="11"/>
    </row>
    <row r="368" ht="74.65" customHeight="1">
      <c r="A368" t="s" s="27">
        <v>1295</v>
      </c>
      <c r="B368" t="s" s="28">
        <f>IF(COUNTIF($A368,$A369)=0,1,"")</f>
      </c>
      <c r="C368" t="s" s="28">
        <v>1302</v>
      </c>
      <c r="D368" t="s" s="28">
        <v>1303</v>
      </c>
      <c r="E368" t="s" s="28">
        <v>14</v>
      </c>
      <c r="F368" t="s" s="28">
        <v>82</v>
      </c>
      <c r="G368" t="s" s="29">
        <v>25</v>
      </c>
      <c r="H368" s="11"/>
      <c r="I368" t="s" s="28">
        <v>36</v>
      </c>
      <c r="J368" t="s" s="28">
        <v>51</v>
      </c>
      <c r="K368" s="30"/>
      <c r="L368" s="30"/>
      <c r="M368" t="s" s="31">
        <v>84</v>
      </c>
      <c r="N368" t="s" s="28">
        <v>20</v>
      </c>
      <c r="O368" s="11"/>
      <c r="P368" t="s" s="28">
        <v>85</v>
      </c>
      <c r="Q368" s="16">
        <v>0.08333333333333333</v>
      </c>
      <c r="R368" s="13">
        <v>10</v>
      </c>
      <c r="S368" s="33">
        <v>5</v>
      </c>
      <c r="T368" t="s" s="28">
        <v>29</v>
      </c>
      <c r="U368" s="11"/>
      <c r="V368" s="11"/>
    </row>
    <row r="369" ht="63.65" customHeight="1">
      <c r="A369" t="s" s="27">
        <v>1295</v>
      </c>
      <c r="B369" s="10">
        <f>IF(COUNTIF($A369,$A370)=0,1,"")</f>
        <v>1</v>
      </c>
      <c r="C369" t="s" s="28">
        <v>1304</v>
      </c>
      <c r="D369" t="s" s="28">
        <v>1305</v>
      </c>
      <c r="E369" t="s" s="28">
        <v>14</v>
      </c>
      <c r="F369" t="s" s="28">
        <v>82</v>
      </c>
      <c r="G369" t="s" s="29">
        <v>25</v>
      </c>
      <c r="H369" s="11"/>
      <c r="I369" t="s" s="28">
        <v>37</v>
      </c>
      <c r="J369" t="s" s="28">
        <v>49</v>
      </c>
      <c r="K369" s="30"/>
      <c r="L369" s="30"/>
      <c r="M369" t="s" s="31">
        <v>84</v>
      </c>
      <c r="N369" t="s" s="28">
        <v>20</v>
      </c>
      <c r="O369" s="11"/>
      <c r="P369" t="s" s="28">
        <v>1300</v>
      </c>
      <c r="Q369" s="16">
        <v>0.1875</v>
      </c>
      <c r="R369" s="13">
        <v>20</v>
      </c>
      <c r="S369" s="33">
        <v>4.44444444444444</v>
      </c>
      <c r="T369" t="s" s="28">
        <v>29</v>
      </c>
      <c r="U369" s="11"/>
      <c r="V369" s="11"/>
    </row>
    <row r="370" ht="173.65" customHeight="1">
      <c r="A370" t="s" s="27">
        <v>1306</v>
      </c>
      <c r="B370" s="10">
        <f>IF(COUNTIF($A370,$A371)=0,1,"")</f>
        <v>1</v>
      </c>
      <c r="C370" t="s" s="28">
        <v>1307</v>
      </c>
      <c r="D370" t="s" s="28">
        <v>1308</v>
      </c>
      <c r="E370" t="s" s="28">
        <v>15</v>
      </c>
      <c r="F370" t="s" s="28">
        <v>82</v>
      </c>
      <c r="G370" t="s" s="29">
        <v>25</v>
      </c>
      <c r="H370" t="s" s="28">
        <v>1309</v>
      </c>
      <c r="I370" t="s" s="28">
        <v>37</v>
      </c>
      <c r="J370" t="s" s="28">
        <v>48</v>
      </c>
      <c r="K370" s="30"/>
      <c r="L370" s="30"/>
      <c r="M370" s="30"/>
      <c r="N370" t="s" s="28">
        <v>20</v>
      </c>
      <c r="O370" t="s" s="28">
        <v>1310</v>
      </c>
      <c r="P370" t="s" s="28">
        <v>85</v>
      </c>
      <c r="Q370" s="16">
        <v>0.2708333333333333</v>
      </c>
      <c r="R370" s="13">
        <v>100</v>
      </c>
      <c r="S370" s="33">
        <v>15.3846153846154</v>
      </c>
      <c r="T370" t="s" s="28">
        <v>29</v>
      </c>
      <c r="U370" t="s" s="28">
        <v>1311</v>
      </c>
      <c r="V370" s="11"/>
    </row>
    <row r="371" ht="284.65" customHeight="1">
      <c r="A371" t="s" s="27">
        <v>1312</v>
      </c>
      <c r="B371" s="10">
        <f>IF(COUNTIF($A371,$A372)=0,1,"")</f>
        <v>1</v>
      </c>
      <c r="C371" t="s" s="28">
        <v>410</v>
      </c>
      <c r="D371" t="s" s="28">
        <v>1313</v>
      </c>
      <c r="E371" t="s" s="28">
        <v>15</v>
      </c>
      <c r="F371" t="s" s="28">
        <v>82</v>
      </c>
      <c r="G371" t="s" s="29">
        <v>25</v>
      </c>
      <c r="H371" t="s" s="28">
        <v>1314</v>
      </c>
      <c r="I371" t="s" s="38">
        <v>37</v>
      </c>
      <c r="J371" t="s" s="38">
        <v>48</v>
      </c>
      <c r="K371" s="30"/>
      <c r="L371" s="30"/>
      <c r="M371" s="30"/>
      <c r="N371" t="s" s="28">
        <v>20</v>
      </c>
      <c r="O371" t="s" s="28">
        <v>1315</v>
      </c>
      <c r="P371" t="s" s="28">
        <v>85</v>
      </c>
      <c r="Q371" s="16">
        <v>0.2083333333333333</v>
      </c>
      <c r="R371" s="13">
        <v>199</v>
      </c>
      <c r="S371" s="33">
        <v>39.8</v>
      </c>
      <c r="T371" t="s" s="28">
        <v>29</v>
      </c>
      <c r="U371" t="s" s="28">
        <v>1316</v>
      </c>
      <c r="V371" s="11"/>
    </row>
    <row r="372" ht="404.65" customHeight="1">
      <c r="A372" t="s" s="27">
        <v>1317</v>
      </c>
      <c r="B372" s="10">
        <f>IF(COUNTIF($A372,$A373)=0,1,"")</f>
        <v>1</v>
      </c>
      <c r="C372" t="s" s="28">
        <v>1318</v>
      </c>
      <c r="D372" t="s" s="28">
        <v>1319</v>
      </c>
      <c r="E372" t="s" s="28">
        <v>16</v>
      </c>
      <c r="F372" t="s" s="28">
        <v>135</v>
      </c>
      <c r="G372" t="s" s="29">
        <v>24</v>
      </c>
      <c r="H372" t="s" s="28">
        <v>1320</v>
      </c>
      <c r="I372" t="s" s="28">
        <v>40</v>
      </c>
      <c r="J372" t="s" s="28">
        <v>40</v>
      </c>
      <c r="K372" s="30"/>
      <c r="L372" s="30"/>
      <c r="M372" s="30"/>
      <c r="N372" t="s" s="28">
        <v>20</v>
      </c>
      <c r="O372" t="s" s="28">
        <v>1321</v>
      </c>
      <c r="P372" t="s" s="28">
        <v>1322</v>
      </c>
      <c r="Q372" s="16">
        <v>1.75</v>
      </c>
      <c r="R372" s="35">
        <v>1300</v>
      </c>
      <c r="S372" s="33">
        <v>30.952380952381</v>
      </c>
      <c r="T372" t="s" s="28">
        <v>29</v>
      </c>
      <c r="U372" t="s" s="28">
        <v>1323</v>
      </c>
      <c r="V372" s="11"/>
    </row>
    <row r="373" ht="184.65" customHeight="1">
      <c r="A373" t="s" s="27">
        <v>1324</v>
      </c>
      <c r="B373" s="10">
        <f>IF(COUNTIF($A373,$A374)=0,1,"")</f>
        <v>1</v>
      </c>
      <c r="C373" t="s" s="28">
        <v>1325</v>
      </c>
      <c r="D373" t="s" s="28">
        <v>1326</v>
      </c>
      <c r="E373" t="s" s="28">
        <v>14</v>
      </c>
      <c r="F373" t="s" s="28">
        <v>82</v>
      </c>
      <c r="G373" t="s" s="29">
        <v>25</v>
      </c>
      <c r="H373" t="s" s="28">
        <v>1327</v>
      </c>
      <c r="I373" s="34"/>
      <c r="J373" t="s" s="28">
        <v>46</v>
      </c>
      <c r="K373" s="30"/>
      <c r="L373" t="s" s="31">
        <v>84</v>
      </c>
      <c r="M373" t="s" s="31">
        <v>84</v>
      </c>
      <c r="N373" s="34"/>
      <c r="O373" t="s" s="28">
        <v>1328</v>
      </c>
      <c r="P373" t="s" s="28">
        <v>85</v>
      </c>
      <c r="Q373" s="16">
        <v>0.2916666666666667</v>
      </c>
      <c r="R373" s="13">
        <v>0</v>
      </c>
      <c r="S373" t="s" s="32">
        <v>82</v>
      </c>
      <c r="T373" t="s" s="28">
        <v>30</v>
      </c>
      <c r="U373" t="s" s="28">
        <v>1329</v>
      </c>
      <c r="V373" s="11"/>
    </row>
    <row r="374" ht="229.65" customHeight="1">
      <c r="A374" t="s" s="27">
        <v>1330</v>
      </c>
      <c r="B374" t="s" s="28">
        <f>IF(COUNTIF($A374,$A375)=0,1,"")</f>
      </c>
      <c r="C374" t="s" s="28">
        <v>1331</v>
      </c>
      <c r="D374" t="s" s="28">
        <v>1332</v>
      </c>
      <c r="E374" t="s" s="28">
        <v>15</v>
      </c>
      <c r="F374" t="s" s="28">
        <v>1333</v>
      </c>
      <c r="G374" t="s" s="29">
        <v>24</v>
      </c>
      <c r="H374" t="s" s="28">
        <v>1334</v>
      </c>
      <c r="I374" t="s" s="28">
        <v>37</v>
      </c>
      <c r="J374" t="s" s="28">
        <v>46</v>
      </c>
      <c r="K374" t="s" s="31">
        <v>84</v>
      </c>
      <c r="L374" s="30"/>
      <c r="M374" s="30"/>
      <c r="N374" t="s" s="28">
        <v>1335</v>
      </c>
      <c r="O374" t="s" s="28">
        <v>1336</v>
      </c>
      <c r="P374" t="s" s="28">
        <v>1337</v>
      </c>
      <c r="Q374" s="16">
        <v>0.5833333333333334</v>
      </c>
      <c r="R374" s="13">
        <v>432</v>
      </c>
      <c r="S374" s="33">
        <v>30.8571428571429</v>
      </c>
      <c r="T374" t="s" s="28">
        <v>29</v>
      </c>
      <c r="U374" t="s" s="28">
        <v>1338</v>
      </c>
      <c r="V374" s="11"/>
    </row>
    <row r="375" ht="118.65" customHeight="1">
      <c r="A375" t="s" s="27">
        <v>1330</v>
      </c>
      <c r="B375" t="s" s="28">
        <f>IF(COUNTIF($A375,$A376)=0,1,"")</f>
      </c>
      <c r="C375" t="s" s="28">
        <v>1339</v>
      </c>
      <c r="D375" t="s" s="28">
        <v>1340</v>
      </c>
      <c r="E375" s="34"/>
      <c r="F375" t="s" s="28">
        <v>1341</v>
      </c>
      <c r="G375" t="s" s="29">
        <v>24</v>
      </c>
      <c r="H375" s="11"/>
      <c r="I375" t="s" s="28">
        <v>37</v>
      </c>
      <c r="J375" t="s" s="28">
        <v>48</v>
      </c>
      <c r="K375" s="30"/>
      <c r="L375" s="30"/>
      <c r="M375" s="30"/>
      <c r="N375" s="11"/>
      <c r="O375" s="11"/>
      <c r="P375" t="s" s="28">
        <v>20</v>
      </c>
      <c r="Q375" t="s" s="28">
        <v>20</v>
      </c>
      <c r="R375" t="s" s="28">
        <v>20</v>
      </c>
      <c r="S375" t="s" s="32">
        <v>82</v>
      </c>
      <c r="T375" t="s" s="28">
        <v>1342</v>
      </c>
      <c r="U375" s="11"/>
      <c r="V375" s="11"/>
    </row>
    <row r="376" ht="118.65" customHeight="1">
      <c r="A376" t="s" s="27">
        <v>1330</v>
      </c>
      <c r="B376" t="s" s="28">
        <f>IF(COUNTIF($A376,$A377)=0,1,"")</f>
      </c>
      <c r="C376" t="s" s="28">
        <v>1343</v>
      </c>
      <c r="D376" t="s" s="28">
        <v>1344</v>
      </c>
      <c r="E376" s="34"/>
      <c r="F376" t="s" s="28">
        <v>1341</v>
      </c>
      <c r="G376" t="s" s="29">
        <v>24</v>
      </c>
      <c r="H376" s="11"/>
      <c r="I376" t="s" s="28">
        <v>37</v>
      </c>
      <c r="J376" t="s" s="28">
        <v>48</v>
      </c>
      <c r="K376" s="30"/>
      <c r="L376" s="30"/>
      <c r="M376" s="30"/>
      <c r="N376" s="11"/>
      <c r="O376" s="11"/>
      <c r="P376" t="s" s="28">
        <v>20</v>
      </c>
      <c r="Q376" t="s" s="28">
        <v>20</v>
      </c>
      <c r="R376" t="s" s="28">
        <v>20</v>
      </c>
      <c r="S376" t="s" s="32">
        <v>82</v>
      </c>
      <c r="T376" t="s" s="28">
        <v>29</v>
      </c>
      <c r="U376" s="11"/>
      <c r="V376" s="11"/>
    </row>
    <row r="377" ht="118.65" customHeight="1">
      <c r="A377" t="s" s="27">
        <v>1330</v>
      </c>
      <c r="B377" t="s" s="28">
        <f>IF(COUNTIF($A377,$A378)=0,1,"")</f>
      </c>
      <c r="C377" t="s" s="28">
        <v>52</v>
      </c>
      <c r="D377" t="s" s="28">
        <v>1345</v>
      </c>
      <c r="E377" s="34"/>
      <c r="F377" t="s" s="28">
        <v>1341</v>
      </c>
      <c r="G377" t="s" s="29">
        <v>24</v>
      </c>
      <c r="H377" s="11"/>
      <c r="I377" t="s" s="28">
        <v>39</v>
      </c>
      <c r="J377" t="s" s="28">
        <v>52</v>
      </c>
      <c r="K377" s="30"/>
      <c r="L377" s="30"/>
      <c r="M377" s="30"/>
      <c r="N377" s="11"/>
      <c r="O377" s="11"/>
      <c r="P377" t="s" s="28">
        <v>1346</v>
      </c>
      <c r="Q377" t="s" s="28">
        <v>20</v>
      </c>
      <c r="R377" t="s" s="28">
        <v>20</v>
      </c>
      <c r="S377" t="s" s="32">
        <v>82</v>
      </c>
      <c r="T377" t="s" s="28">
        <v>1342</v>
      </c>
      <c r="U377" s="11"/>
      <c r="V377" s="11"/>
    </row>
    <row r="378" ht="118.65" customHeight="1">
      <c r="A378" t="s" s="27">
        <v>1330</v>
      </c>
      <c r="B378" t="s" s="28">
        <f>IF(COUNTIF($A378,$A379)=0,1,"")</f>
      </c>
      <c r="C378" t="s" s="28">
        <v>1347</v>
      </c>
      <c r="D378" t="s" s="28">
        <v>1348</v>
      </c>
      <c r="E378" s="34"/>
      <c r="F378" t="s" s="28">
        <v>1341</v>
      </c>
      <c r="G378" t="s" s="29">
        <v>24</v>
      </c>
      <c r="H378" s="11"/>
      <c r="I378" t="s" s="28">
        <v>35</v>
      </c>
      <c r="J378" t="s" s="28">
        <v>11</v>
      </c>
      <c r="K378" s="30"/>
      <c r="L378" s="30"/>
      <c r="M378" s="30"/>
      <c r="N378" s="11"/>
      <c r="O378" s="11"/>
      <c r="P378" t="s" s="28">
        <v>1349</v>
      </c>
      <c r="Q378" t="s" s="28">
        <v>20</v>
      </c>
      <c r="R378" t="s" s="28">
        <v>20</v>
      </c>
      <c r="S378" t="s" s="32">
        <v>82</v>
      </c>
      <c r="T378" t="s" s="28">
        <v>1342</v>
      </c>
      <c r="U378" s="11"/>
      <c r="V378" s="11"/>
    </row>
    <row r="379" ht="107.65" customHeight="1">
      <c r="A379" t="s" s="27">
        <v>1330</v>
      </c>
      <c r="B379" t="s" s="28">
        <f>IF(COUNTIF($A379,$A380)=0,1,"")</f>
      </c>
      <c r="C379" t="s" s="28">
        <v>1350</v>
      </c>
      <c r="D379" t="s" s="28">
        <v>1351</v>
      </c>
      <c r="E379" s="34"/>
      <c r="F379" t="s" s="28">
        <v>1352</v>
      </c>
      <c r="G379" t="s" s="29">
        <v>24</v>
      </c>
      <c r="H379" s="11"/>
      <c r="I379" t="s" s="28">
        <v>35</v>
      </c>
      <c r="J379" t="s" s="28">
        <v>11</v>
      </c>
      <c r="K379" s="30"/>
      <c r="L379" s="30"/>
      <c r="M379" s="30"/>
      <c r="N379" s="11"/>
      <c r="O379" s="11"/>
      <c r="P379" t="s" s="28">
        <v>20</v>
      </c>
      <c r="Q379" t="s" s="28">
        <v>20</v>
      </c>
      <c r="R379" t="s" s="28">
        <v>20</v>
      </c>
      <c r="S379" t="s" s="32">
        <v>82</v>
      </c>
      <c r="T379" t="s" s="28">
        <v>1342</v>
      </c>
      <c r="U379" s="11"/>
      <c r="V379" s="11"/>
    </row>
    <row r="380" ht="118.65" customHeight="1">
      <c r="A380" t="s" s="27">
        <v>1330</v>
      </c>
      <c r="B380" t="s" s="28">
        <f>IF(COUNTIF($A380,$A381)=0,1,"")</f>
      </c>
      <c r="C380" t="s" s="28">
        <v>1353</v>
      </c>
      <c r="D380" t="s" s="28">
        <v>1354</v>
      </c>
      <c r="E380" s="34"/>
      <c r="F380" t="s" s="28">
        <v>1341</v>
      </c>
      <c r="G380" t="s" s="29">
        <v>24</v>
      </c>
      <c r="H380" s="11"/>
      <c r="I380" t="s" s="28">
        <v>35</v>
      </c>
      <c r="J380" t="s" s="28">
        <v>11</v>
      </c>
      <c r="K380" s="30"/>
      <c r="L380" s="30"/>
      <c r="M380" s="30"/>
      <c r="N380" s="11"/>
      <c r="O380" s="11"/>
      <c r="P380" t="s" s="28">
        <v>1355</v>
      </c>
      <c r="Q380" s="16">
        <v>0.5833333333333334</v>
      </c>
      <c r="R380" t="s" s="28">
        <v>20</v>
      </c>
      <c r="S380" t="s" s="32">
        <v>82</v>
      </c>
      <c r="T380" t="s" s="28">
        <v>1342</v>
      </c>
      <c r="U380" s="11"/>
      <c r="V380" s="11"/>
    </row>
    <row r="381" ht="118.65" customHeight="1">
      <c r="A381" t="s" s="27">
        <v>1330</v>
      </c>
      <c r="B381" t="s" s="28">
        <f>IF(COUNTIF($A381,$A382)=0,1,"")</f>
      </c>
      <c r="C381" t="s" s="28">
        <v>1356</v>
      </c>
      <c r="D381" t="s" s="28">
        <v>1357</v>
      </c>
      <c r="E381" s="34"/>
      <c r="F381" t="s" s="28">
        <v>1341</v>
      </c>
      <c r="G381" t="s" s="29">
        <v>24</v>
      </c>
      <c r="H381" s="11"/>
      <c r="I381" t="s" s="28">
        <v>37</v>
      </c>
      <c r="J381" t="s" s="28">
        <v>48</v>
      </c>
      <c r="K381" s="30"/>
      <c r="L381" s="30"/>
      <c r="M381" s="30"/>
      <c r="N381" s="11"/>
      <c r="O381" s="11"/>
      <c r="P381" t="s" s="28">
        <v>20</v>
      </c>
      <c r="Q381" t="s" s="28">
        <v>20</v>
      </c>
      <c r="R381" t="s" s="28">
        <v>20</v>
      </c>
      <c r="S381" t="s" s="32">
        <v>82</v>
      </c>
      <c r="T381" t="s" s="28">
        <v>1342</v>
      </c>
      <c r="U381" s="11"/>
      <c r="V381" s="11"/>
    </row>
    <row r="382" ht="118.65" customHeight="1">
      <c r="A382" t="s" s="27">
        <v>1330</v>
      </c>
      <c r="B382" t="s" s="28">
        <f>IF(COUNTIF($A382,$A383)=0,1,"")</f>
      </c>
      <c r="C382" t="s" s="28">
        <v>1358</v>
      </c>
      <c r="D382" t="s" s="28">
        <v>1359</v>
      </c>
      <c r="E382" s="34"/>
      <c r="F382" t="s" s="28">
        <v>1341</v>
      </c>
      <c r="G382" t="s" s="29">
        <v>24</v>
      </c>
      <c r="H382" s="11"/>
      <c r="I382" t="s" s="28">
        <v>37</v>
      </c>
      <c r="J382" t="s" s="28">
        <v>48</v>
      </c>
      <c r="K382" s="30"/>
      <c r="L382" s="30"/>
      <c r="M382" s="30"/>
      <c r="N382" s="11"/>
      <c r="O382" s="11"/>
      <c r="P382" t="s" s="28">
        <v>20</v>
      </c>
      <c r="Q382" t="s" s="28">
        <v>20</v>
      </c>
      <c r="R382" t="s" s="28">
        <v>20</v>
      </c>
      <c r="S382" t="s" s="32">
        <v>82</v>
      </c>
      <c r="T382" t="s" s="28">
        <v>1342</v>
      </c>
      <c r="U382" s="11"/>
      <c r="V382" s="11"/>
    </row>
    <row r="383" ht="118.65" customHeight="1">
      <c r="A383" t="s" s="27">
        <v>1330</v>
      </c>
      <c r="B383" t="s" s="28">
        <f>IF(COUNTIF($A383,$A384)=0,1,"")</f>
      </c>
      <c r="C383" t="s" s="28">
        <v>1360</v>
      </c>
      <c r="D383" t="s" s="28">
        <v>1361</v>
      </c>
      <c r="E383" s="34"/>
      <c r="F383" t="s" s="28">
        <v>1341</v>
      </c>
      <c r="G383" t="s" s="29">
        <v>24</v>
      </c>
      <c r="H383" s="11"/>
      <c r="I383" t="s" s="28">
        <v>35</v>
      </c>
      <c r="J383" t="s" s="28">
        <v>43</v>
      </c>
      <c r="K383" s="30"/>
      <c r="L383" s="30"/>
      <c r="M383" s="30"/>
      <c r="N383" s="11"/>
      <c r="O383" s="11"/>
      <c r="P383" t="s" s="28">
        <v>85</v>
      </c>
      <c r="Q383" s="16">
        <v>0.2916666666666667</v>
      </c>
      <c r="R383" t="s" s="28">
        <v>20</v>
      </c>
      <c r="S383" t="s" s="32">
        <v>82</v>
      </c>
      <c r="T383" t="s" s="28">
        <v>1342</v>
      </c>
      <c r="U383" s="11"/>
      <c r="V383" s="11"/>
    </row>
    <row r="384" ht="118.65" customHeight="1">
      <c r="A384" t="s" s="27">
        <v>1330</v>
      </c>
      <c r="B384" t="s" s="28">
        <f>IF(COUNTIF($A384,$A385)=0,1,"")</f>
      </c>
      <c r="C384" t="s" s="28">
        <v>1362</v>
      </c>
      <c r="D384" t="s" s="28">
        <v>1363</v>
      </c>
      <c r="E384" s="34"/>
      <c r="F384" t="s" s="28">
        <v>1341</v>
      </c>
      <c r="G384" t="s" s="29">
        <v>24</v>
      </c>
      <c r="H384" s="11"/>
      <c r="I384" t="s" s="28">
        <v>38</v>
      </c>
      <c r="J384" t="s" s="28">
        <v>46</v>
      </c>
      <c r="K384" s="30"/>
      <c r="L384" s="30"/>
      <c r="M384" s="30"/>
      <c r="N384" s="11"/>
      <c r="O384" s="11"/>
      <c r="P384" t="s" s="28">
        <v>85</v>
      </c>
      <c r="Q384" s="16">
        <v>0.2916666666666667</v>
      </c>
      <c r="R384" t="s" s="28">
        <v>20</v>
      </c>
      <c r="S384" t="s" s="32">
        <v>82</v>
      </c>
      <c r="T384" t="s" s="28">
        <v>1342</v>
      </c>
      <c r="U384" s="11"/>
      <c r="V384" s="11"/>
    </row>
    <row r="385" ht="118.65" customHeight="1">
      <c r="A385" t="s" s="27">
        <v>1330</v>
      </c>
      <c r="B385" t="s" s="28">
        <f>IF(COUNTIF($A385,$A386)=0,1,"")</f>
      </c>
      <c r="C385" t="s" s="28">
        <v>1364</v>
      </c>
      <c r="D385" t="s" s="28">
        <v>1365</v>
      </c>
      <c r="E385" s="34"/>
      <c r="F385" t="s" s="28">
        <v>1341</v>
      </c>
      <c r="G385" t="s" s="29">
        <v>24</v>
      </c>
      <c r="H385" s="11"/>
      <c r="I385" t="s" s="28">
        <v>38</v>
      </c>
      <c r="J385" t="s" s="28">
        <v>54</v>
      </c>
      <c r="K385" s="30"/>
      <c r="L385" s="30"/>
      <c r="M385" s="30"/>
      <c r="N385" s="11"/>
      <c r="O385" s="11"/>
      <c r="P385" t="s" s="28">
        <v>85</v>
      </c>
      <c r="Q385" s="16">
        <v>0.2916666666666667</v>
      </c>
      <c r="R385" t="s" s="28">
        <v>20</v>
      </c>
      <c r="S385" t="s" s="32">
        <v>82</v>
      </c>
      <c r="T385" t="s" s="28">
        <v>1342</v>
      </c>
      <c r="U385" s="11"/>
      <c r="V385" s="11"/>
    </row>
    <row r="386" ht="118.65" customHeight="1">
      <c r="A386" t="s" s="27">
        <v>1330</v>
      </c>
      <c r="B386" s="10">
        <f>IF(COUNTIF($A386,$A387)=0,1,"")</f>
        <v>1</v>
      </c>
      <c r="C386" t="s" s="28">
        <v>1366</v>
      </c>
      <c r="D386" t="s" s="28">
        <v>1367</v>
      </c>
      <c r="E386" s="34"/>
      <c r="F386" t="s" s="28">
        <v>1341</v>
      </c>
      <c r="G386" t="s" s="29">
        <v>24</v>
      </c>
      <c r="H386" s="11"/>
      <c r="I386" t="s" s="28">
        <v>37</v>
      </c>
      <c r="J386" t="s" s="28">
        <v>48</v>
      </c>
      <c r="K386" s="30"/>
      <c r="L386" s="30"/>
      <c r="M386" s="30"/>
      <c r="N386" s="11"/>
      <c r="O386" s="11"/>
      <c r="P386" t="s" s="28">
        <v>85</v>
      </c>
      <c r="Q386" s="16">
        <v>0.2916666666666667</v>
      </c>
      <c r="R386" t="s" s="28">
        <v>20</v>
      </c>
      <c r="S386" t="s" s="32">
        <v>82</v>
      </c>
      <c r="T386" t="s" s="28">
        <v>1342</v>
      </c>
      <c r="U386" s="11"/>
      <c r="V386" s="11"/>
    </row>
    <row r="387" ht="118.65" customHeight="1">
      <c r="A387" t="s" s="27">
        <v>1368</v>
      </c>
      <c r="B387" s="10">
        <f>IF(COUNTIF($A387,$A388)=0,1,"")</f>
        <v>1</v>
      </c>
      <c r="C387" t="s" s="28">
        <v>1369</v>
      </c>
      <c r="D387" t="s" s="28">
        <v>1370</v>
      </c>
      <c r="E387" t="s" s="28">
        <v>14</v>
      </c>
      <c r="F387" t="s" s="28">
        <v>82</v>
      </c>
      <c r="G387" t="s" s="29">
        <v>25</v>
      </c>
      <c r="H387" t="s" s="28">
        <v>1371</v>
      </c>
      <c r="I387" s="34"/>
      <c r="J387" t="s" s="28">
        <v>48</v>
      </c>
      <c r="K387" s="30"/>
      <c r="L387" t="s" s="31">
        <v>84</v>
      </c>
      <c r="M387" s="30"/>
      <c r="N387" t="s" s="28">
        <v>1372</v>
      </c>
      <c r="O387" t="s" s="28">
        <v>1373</v>
      </c>
      <c r="P387" t="s" s="28">
        <v>85</v>
      </c>
      <c r="Q387" s="16">
        <v>0.2291666666666667</v>
      </c>
      <c r="R387" s="13">
        <v>0</v>
      </c>
      <c r="S387" t="s" s="32">
        <v>82</v>
      </c>
      <c r="T387" t="s" s="28">
        <v>29</v>
      </c>
      <c r="U387" t="s" s="28">
        <v>1374</v>
      </c>
      <c r="V387" s="11"/>
    </row>
    <row r="388" ht="151.65" customHeight="1">
      <c r="A388" t="s" s="27">
        <v>1375</v>
      </c>
      <c r="B388" s="10">
        <f>IF(COUNTIF($A388,$A389)=0,1,"")</f>
        <v>1</v>
      </c>
      <c r="C388" t="s" s="28">
        <v>1376</v>
      </c>
      <c r="D388" t="s" s="28">
        <v>1377</v>
      </c>
      <c r="E388" t="s" s="28">
        <v>14</v>
      </c>
      <c r="F388" t="s" s="28">
        <v>1378</v>
      </c>
      <c r="G388" t="s" s="29">
        <v>24</v>
      </c>
      <c r="H388" t="s" s="28">
        <v>1379</v>
      </c>
      <c r="I388" t="s" s="28">
        <v>39</v>
      </c>
      <c r="J388" t="s" s="28">
        <v>46</v>
      </c>
      <c r="K388" s="30"/>
      <c r="L388" t="s" s="31">
        <v>84</v>
      </c>
      <c r="M388" s="30"/>
      <c r="N388" t="s" s="28">
        <v>1380</v>
      </c>
      <c r="O388" t="s" s="28">
        <v>1381</v>
      </c>
      <c r="P388" t="s" s="28">
        <v>1382</v>
      </c>
      <c r="Q388" s="16">
        <v>0.5</v>
      </c>
      <c r="R388" s="13">
        <v>550</v>
      </c>
      <c r="S388" s="33">
        <v>45.8333333333333</v>
      </c>
      <c r="T388" t="s" s="28">
        <v>30</v>
      </c>
      <c r="U388" t="s" s="28">
        <v>1383</v>
      </c>
      <c r="V388" s="11"/>
    </row>
    <row r="389" ht="107.65" customHeight="1">
      <c r="A389" t="s" s="27">
        <v>1384</v>
      </c>
      <c r="B389" t="s" s="28">
        <f>IF(COUNTIF($A389,$A390)=0,1,"")</f>
      </c>
      <c r="C389" t="s" s="28">
        <v>1385</v>
      </c>
      <c r="D389" t="s" s="28">
        <v>1386</v>
      </c>
      <c r="E389" t="s" s="28">
        <v>14</v>
      </c>
      <c r="F389" t="s" s="28">
        <v>82</v>
      </c>
      <c r="G389" t="s" s="29">
        <v>25</v>
      </c>
      <c r="H389" t="s" s="28">
        <v>1387</v>
      </c>
      <c r="I389" t="s" s="28">
        <v>35</v>
      </c>
      <c r="J389" t="s" s="28">
        <v>42</v>
      </c>
      <c r="K389" s="30"/>
      <c r="L389" s="30"/>
      <c r="M389" t="s" s="31">
        <v>84</v>
      </c>
      <c r="N389" t="s" s="28">
        <v>20</v>
      </c>
      <c r="O389" t="s" s="28">
        <v>20</v>
      </c>
      <c r="P389" t="s" s="28">
        <v>85</v>
      </c>
      <c r="Q389" s="16">
        <v>0.1041666666666667</v>
      </c>
      <c r="R389" s="13">
        <v>0</v>
      </c>
      <c r="S389" t="s" s="32">
        <v>82</v>
      </c>
      <c r="T389" t="s" s="28">
        <v>29</v>
      </c>
      <c r="U389" t="s" s="28">
        <v>1388</v>
      </c>
      <c r="V389" s="11"/>
    </row>
    <row r="390" ht="107.65" customHeight="1">
      <c r="A390" t="s" s="27">
        <v>1384</v>
      </c>
      <c r="B390" t="s" s="28">
        <f>IF(COUNTIF($A390,$A391)=0,1,"")</f>
      </c>
      <c r="C390" t="s" s="28">
        <v>1389</v>
      </c>
      <c r="D390" t="s" s="28">
        <v>1390</v>
      </c>
      <c r="E390" t="s" s="28">
        <v>14</v>
      </c>
      <c r="F390" t="s" s="28">
        <v>82</v>
      </c>
      <c r="G390" t="s" s="29">
        <v>25</v>
      </c>
      <c r="H390" s="11"/>
      <c r="I390" t="s" s="28">
        <v>35</v>
      </c>
      <c r="J390" t="s" s="28">
        <v>55</v>
      </c>
      <c r="K390" s="30"/>
      <c r="L390" s="30"/>
      <c r="M390" t="s" s="31">
        <v>84</v>
      </c>
      <c r="N390" t="s" s="28">
        <v>20</v>
      </c>
      <c r="O390" t="s" s="28">
        <v>20</v>
      </c>
      <c r="P390" t="s" s="28">
        <v>85</v>
      </c>
      <c r="Q390" s="16">
        <v>0.1041666666666667</v>
      </c>
      <c r="R390" s="13">
        <v>0</v>
      </c>
      <c r="S390" t="s" s="32">
        <v>82</v>
      </c>
      <c r="T390" t="s" s="28">
        <v>29</v>
      </c>
      <c r="U390" t="s" s="28">
        <v>1391</v>
      </c>
      <c r="V390" s="11"/>
    </row>
    <row r="391" ht="85.65" customHeight="1">
      <c r="A391" t="s" s="27">
        <v>1384</v>
      </c>
      <c r="B391" t="s" s="28">
        <f>IF(COUNTIF($A391,$A392)=0,1,"")</f>
      </c>
      <c r="C391" t="s" s="28">
        <v>1392</v>
      </c>
      <c r="D391" t="s" s="28">
        <v>1393</v>
      </c>
      <c r="E391" t="s" s="28">
        <v>14</v>
      </c>
      <c r="F391" t="s" s="28">
        <v>82</v>
      </c>
      <c r="G391" t="s" s="29">
        <v>25</v>
      </c>
      <c r="H391" s="11"/>
      <c r="I391" t="s" s="28">
        <v>38</v>
      </c>
      <c r="J391" t="s" s="28">
        <v>56</v>
      </c>
      <c r="K391" s="30"/>
      <c r="L391" s="30"/>
      <c r="M391" t="s" s="31">
        <v>84</v>
      </c>
      <c r="N391" t="s" s="28">
        <v>20</v>
      </c>
      <c r="O391" t="s" s="28">
        <v>20</v>
      </c>
      <c r="P391" t="s" s="28">
        <v>85</v>
      </c>
      <c r="Q391" s="16">
        <v>0.1041666666666667</v>
      </c>
      <c r="R391" s="13">
        <v>0</v>
      </c>
      <c r="S391" t="s" s="32">
        <v>82</v>
      </c>
      <c r="T391" t="s" s="28">
        <v>29</v>
      </c>
      <c r="U391" t="s" s="28">
        <v>1391</v>
      </c>
      <c r="V391" s="11"/>
    </row>
    <row r="392" ht="85.65" customHeight="1">
      <c r="A392" t="s" s="27">
        <v>1384</v>
      </c>
      <c r="B392" t="s" s="28">
        <f>IF(COUNTIF($A392,$A393)=0,1,"")</f>
      </c>
      <c r="C392" t="s" s="28">
        <v>1394</v>
      </c>
      <c r="D392" t="s" s="28">
        <v>1395</v>
      </c>
      <c r="E392" t="s" s="28">
        <v>14</v>
      </c>
      <c r="F392" t="s" s="28">
        <v>82</v>
      </c>
      <c r="G392" t="s" s="29">
        <v>25</v>
      </c>
      <c r="H392" s="11"/>
      <c r="I392" t="s" s="28">
        <v>38</v>
      </c>
      <c r="J392" t="s" s="28">
        <v>56</v>
      </c>
      <c r="K392" s="30"/>
      <c r="L392" s="30"/>
      <c r="M392" t="s" s="31">
        <v>84</v>
      </c>
      <c r="N392" t="s" s="28">
        <v>20</v>
      </c>
      <c r="O392" t="s" s="28">
        <v>20</v>
      </c>
      <c r="P392" t="s" s="28">
        <v>85</v>
      </c>
      <c r="Q392" s="16">
        <v>0.1041666666666667</v>
      </c>
      <c r="R392" s="13">
        <v>0</v>
      </c>
      <c r="S392" t="s" s="32">
        <v>82</v>
      </c>
      <c r="T392" t="s" s="28">
        <v>29</v>
      </c>
      <c r="U392" t="s" s="28">
        <v>1391</v>
      </c>
      <c r="V392" s="11"/>
    </row>
    <row r="393" ht="74.65" customHeight="1">
      <c r="A393" t="s" s="27">
        <v>1384</v>
      </c>
      <c r="B393" t="s" s="28">
        <f>IF(COUNTIF($A393,$A394)=0,1,"")</f>
      </c>
      <c r="C393" t="s" s="28">
        <v>1396</v>
      </c>
      <c r="D393" t="s" s="28">
        <v>1397</v>
      </c>
      <c r="E393" t="s" s="28">
        <v>14</v>
      </c>
      <c r="F393" t="s" s="28">
        <v>82</v>
      </c>
      <c r="G393" t="s" s="29">
        <v>25</v>
      </c>
      <c r="H393" s="11"/>
      <c r="I393" t="s" s="28">
        <v>37</v>
      </c>
      <c r="J393" t="s" s="28">
        <v>49</v>
      </c>
      <c r="K393" s="30"/>
      <c r="L393" s="30"/>
      <c r="M393" t="s" s="31">
        <v>84</v>
      </c>
      <c r="N393" t="s" s="28">
        <v>20</v>
      </c>
      <c r="O393" t="s" s="28">
        <v>20</v>
      </c>
      <c r="P393" t="s" s="28">
        <v>85</v>
      </c>
      <c r="Q393" s="16">
        <v>0.08333333333333333</v>
      </c>
      <c r="R393" s="13">
        <v>0</v>
      </c>
      <c r="S393" t="s" s="32">
        <v>82</v>
      </c>
      <c r="T393" t="s" s="28">
        <v>29</v>
      </c>
      <c r="U393" t="s" s="28">
        <v>1391</v>
      </c>
      <c r="V393" s="11"/>
    </row>
    <row r="394" ht="96.65" customHeight="1">
      <c r="A394" t="s" s="27">
        <v>1384</v>
      </c>
      <c r="B394" t="s" s="28">
        <f>IF(COUNTIF($A394,$A395)=0,1,"")</f>
      </c>
      <c r="C394" t="s" s="28">
        <v>1398</v>
      </c>
      <c r="D394" t="s" s="28">
        <v>1399</v>
      </c>
      <c r="E394" t="s" s="28">
        <v>14</v>
      </c>
      <c r="F394" t="s" s="28">
        <v>82</v>
      </c>
      <c r="G394" t="s" s="29">
        <v>25</v>
      </c>
      <c r="H394" s="11"/>
      <c r="I394" t="s" s="28">
        <v>35</v>
      </c>
      <c r="J394" t="s" s="28">
        <v>42</v>
      </c>
      <c r="K394" s="30"/>
      <c r="L394" s="30"/>
      <c r="M394" t="s" s="31">
        <v>84</v>
      </c>
      <c r="N394" t="s" s="28">
        <v>20</v>
      </c>
      <c r="O394" t="s" s="28">
        <v>20</v>
      </c>
      <c r="P394" t="s" s="28">
        <v>85</v>
      </c>
      <c r="Q394" s="16">
        <v>0.08333333333333333</v>
      </c>
      <c r="R394" s="13">
        <v>0</v>
      </c>
      <c r="S394" t="s" s="32">
        <v>82</v>
      </c>
      <c r="T394" t="s" s="28">
        <v>29</v>
      </c>
      <c r="U394" t="s" s="28">
        <v>1391</v>
      </c>
      <c r="V394" s="11"/>
    </row>
    <row r="395" ht="96.65" customHeight="1">
      <c r="A395" t="s" s="27">
        <v>1384</v>
      </c>
      <c r="B395" t="s" s="28">
        <f>IF(COUNTIF($A395,$A396)=0,1,"")</f>
      </c>
      <c r="C395" t="s" s="28">
        <v>1400</v>
      </c>
      <c r="D395" t="s" s="28">
        <v>1401</v>
      </c>
      <c r="E395" t="s" s="28">
        <v>14</v>
      </c>
      <c r="F395" t="s" s="28">
        <v>82</v>
      </c>
      <c r="G395" t="s" s="29">
        <v>25</v>
      </c>
      <c r="H395" s="11"/>
      <c r="I395" t="s" s="28">
        <v>36</v>
      </c>
      <c r="J395" t="s" s="28">
        <v>46</v>
      </c>
      <c r="K395" s="30"/>
      <c r="L395" s="30"/>
      <c r="M395" t="s" s="31">
        <v>84</v>
      </c>
      <c r="N395" t="s" s="28">
        <v>20</v>
      </c>
      <c r="O395" t="s" s="28">
        <v>20</v>
      </c>
      <c r="P395" t="s" s="28">
        <v>85</v>
      </c>
      <c r="Q395" s="16">
        <v>0.08333333333333333</v>
      </c>
      <c r="R395" s="13">
        <v>0</v>
      </c>
      <c r="S395" t="s" s="32">
        <v>82</v>
      </c>
      <c r="T395" t="s" s="28">
        <v>29</v>
      </c>
      <c r="U395" t="s" s="28">
        <v>1391</v>
      </c>
      <c r="V395" s="11"/>
    </row>
    <row r="396" ht="96.65" customHeight="1">
      <c r="A396" t="s" s="27">
        <v>1384</v>
      </c>
      <c r="B396" t="s" s="28">
        <f>IF(COUNTIF($A396,$A397)=0,1,"")</f>
      </c>
      <c r="C396" t="s" s="28">
        <v>1402</v>
      </c>
      <c r="D396" t="s" s="28">
        <v>1403</v>
      </c>
      <c r="E396" t="s" s="28">
        <v>14</v>
      </c>
      <c r="F396" t="s" s="28">
        <v>82</v>
      </c>
      <c r="G396" t="s" s="29">
        <v>25</v>
      </c>
      <c r="H396" s="11"/>
      <c r="I396" t="s" s="28">
        <v>35</v>
      </c>
      <c r="J396" t="s" s="28">
        <v>43</v>
      </c>
      <c r="K396" s="30"/>
      <c r="L396" s="30"/>
      <c r="M396" t="s" s="31">
        <v>84</v>
      </c>
      <c r="N396" t="s" s="28">
        <v>20</v>
      </c>
      <c r="O396" t="s" s="28">
        <v>20</v>
      </c>
      <c r="P396" t="s" s="28">
        <v>85</v>
      </c>
      <c r="Q396" s="16">
        <v>0.08333333333333333</v>
      </c>
      <c r="R396" s="13">
        <v>0</v>
      </c>
      <c r="S396" t="s" s="32">
        <v>82</v>
      </c>
      <c r="T396" t="s" s="28">
        <v>29</v>
      </c>
      <c r="U396" t="s" s="28">
        <v>1391</v>
      </c>
      <c r="V396" s="11"/>
    </row>
    <row r="397" ht="74.65" customHeight="1">
      <c r="A397" t="s" s="27">
        <v>1384</v>
      </c>
      <c r="B397" t="s" s="28">
        <f>IF(COUNTIF($A397,$A398)=0,1,"")</f>
      </c>
      <c r="C397" t="s" s="28">
        <v>481</v>
      </c>
      <c r="D397" t="s" s="28">
        <v>1404</v>
      </c>
      <c r="E397" t="s" s="28">
        <v>14</v>
      </c>
      <c r="F397" t="s" s="28">
        <v>82</v>
      </c>
      <c r="G397" t="s" s="29">
        <v>25</v>
      </c>
      <c r="H397" s="11"/>
      <c r="I397" t="s" s="28">
        <v>37</v>
      </c>
      <c r="J397" t="s" s="28">
        <v>227</v>
      </c>
      <c r="K397" s="30"/>
      <c r="L397" s="30"/>
      <c r="M397" t="s" s="31">
        <v>84</v>
      </c>
      <c r="N397" t="s" s="28">
        <v>20</v>
      </c>
      <c r="O397" t="s" s="28">
        <v>20</v>
      </c>
      <c r="P397" t="s" s="28">
        <v>85</v>
      </c>
      <c r="Q397" s="16">
        <v>0.0625</v>
      </c>
      <c r="R397" s="13">
        <v>0</v>
      </c>
      <c r="S397" t="s" s="32">
        <v>82</v>
      </c>
      <c r="T397" t="s" s="28">
        <v>29</v>
      </c>
      <c r="U397" t="s" s="28">
        <v>1391</v>
      </c>
      <c r="V397" s="11"/>
    </row>
    <row r="398" ht="74.65" customHeight="1">
      <c r="A398" t="s" s="27">
        <v>1384</v>
      </c>
      <c r="B398" t="s" s="28">
        <f>IF(COUNTIF($A398,$A399)=0,1,"")</f>
      </c>
      <c r="C398" t="s" s="28">
        <v>53</v>
      </c>
      <c r="D398" t="s" s="28">
        <v>1405</v>
      </c>
      <c r="E398" t="s" s="28">
        <v>14</v>
      </c>
      <c r="F398" t="s" s="28">
        <v>82</v>
      </c>
      <c r="G398" t="s" s="29">
        <v>25</v>
      </c>
      <c r="H398" s="11"/>
      <c r="I398" t="s" s="28">
        <v>39</v>
      </c>
      <c r="J398" t="s" s="28">
        <v>53</v>
      </c>
      <c r="K398" s="30"/>
      <c r="L398" s="30"/>
      <c r="M398" t="s" s="31">
        <v>84</v>
      </c>
      <c r="N398" t="s" s="28">
        <v>20</v>
      </c>
      <c r="O398" t="s" s="28">
        <v>20</v>
      </c>
      <c r="P398" t="s" s="28">
        <v>85</v>
      </c>
      <c r="Q398" s="16">
        <v>0.08333333333333333</v>
      </c>
      <c r="R398" s="13">
        <v>0</v>
      </c>
      <c r="S398" t="s" s="32">
        <v>82</v>
      </c>
      <c r="T398" t="s" s="28">
        <v>29</v>
      </c>
      <c r="U398" t="s" s="28">
        <v>1391</v>
      </c>
      <c r="V398" s="11"/>
    </row>
    <row r="399" ht="96.65" customHeight="1">
      <c r="A399" t="s" s="27">
        <v>1384</v>
      </c>
      <c r="B399" s="10">
        <f>IF(COUNTIF($A399,$A400)=0,1,"")</f>
        <v>1</v>
      </c>
      <c r="C399" t="s" s="28">
        <v>1406</v>
      </c>
      <c r="D399" t="s" s="28">
        <v>1407</v>
      </c>
      <c r="E399" t="s" s="28">
        <v>14</v>
      </c>
      <c r="F399" t="s" s="28">
        <v>82</v>
      </c>
      <c r="G399" t="s" s="29">
        <v>25</v>
      </c>
      <c r="H399" s="11"/>
      <c r="I399" t="s" s="28">
        <v>35</v>
      </c>
      <c r="J399" t="s" s="28">
        <v>42</v>
      </c>
      <c r="K399" s="30"/>
      <c r="L399" s="30"/>
      <c r="M399" t="s" s="31">
        <v>84</v>
      </c>
      <c r="N399" t="s" s="28">
        <v>20</v>
      </c>
      <c r="O399" t="s" s="28">
        <v>20</v>
      </c>
      <c r="P399" t="s" s="28">
        <v>85</v>
      </c>
      <c r="Q399" s="16">
        <v>0.08333333333333333</v>
      </c>
      <c r="R399" s="13">
        <v>0</v>
      </c>
      <c r="S399" t="s" s="32">
        <v>82</v>
      </c>
      <c r="T399" t="s" s="28">
        <v>29</v>
      </c>
      <c r="U399" t="s" s="28">
        <v>1391</v>
      </c>
      <c r="V399" s="11"/>
    </row>
    <row r="400" ht="119.65" customHeight="1">
      <c r="A400" t="s" s="27">
        <v>1408</v>
      </c>
      <c r="B400" t="s" s="28">
        <f>IF(COUNTIF($A400,$A401)=0,1,"")</f>
      </c>
      <c r="C400" t="s" s="28">
        <v>1409</v>
      </c>
      <c r="D400" t="s" s="28">
        <v>1410</v>
      </c>
      <c r="E400" t="s" s="28">
        <v>14</v>
      </c>
      <c r="F400" t="s" s="28">
        <v>82</v>
      </c>
      <c r="G400" t="s" s="29">
        <v>25</v>
      </c>
      <c r="H400" t="s" s="28">
        <v>1411</v>
      </c>
      <c r="I400" t="s" s="28">
        <v>35</v>
      </c>
      <c r="J400" t="s" s="28">
        <v>42</v>
      </c>
      <c r="K400" s="30"/>
      <c r="L400" s="30"/>
      <c r="M400" t="s" s="31">
        <v>84</v>
      </c>
      <c r="N400" t="s" s="28">
        <v>20</v>
      </c>
      <c r="O400" t="s" s="28">
        <v>1412</v>
      </c>
      <c r="P400" t="s" s="28">
        <v>85</v>
      </c>
      <c r="Q400" s="16">
        <v>0.125</v>
      </c>
      <c r="R400" s="13">
        <v>0</v>
      </c>
      <c r="S400" t="s" s="32">
        <v>82</v>
      </c>
      <c r="T400" t="s" s="28">
        <v>29</v>
      </c>
      <c r="U400" t="s" s="28">
        <v>1413</v>
      </c>
      <c r="V400" s="11"/>
    </row>
    <row r="401" ht="63.65" customHeight="1">
      <c r="A401" t="s" s="27">
        <v>1408</v>
      </c>
      <c r="B401" s="10">
        <f>IF(COUNTIF($A401,$A402)=0,1,"")</f>
        <v>1</v>
      </c>
      <c r="C401" t="s" s="28">
        <v>1414</v>
      </c>
      <c r="D401" t="s" s="28">
        <v>1410</v>
      </c>
      <c r="E401" t="s" s="28">
        <v>14</v>
      </c>
      <c r="F401" t="s" s="28">
        <v>82</v>
      </c>
      <c r="G401" t="s" s="29">
        <v>25</v>
      </c>
      <c r="H401" t="s" s="28">
        <v>1415</v>
      </c>
      <c r="I401" t="s" s="28">
        <v>36</v>
      </c>
      <c r="J401" t="s" s="28">
        <v>44</v>
      </c>
      <c r="K401" s="30"/>
      <c r="L401" s="30"/>
      <c r="M401" t="s" s="31">
        <v>84</v>
      </c>
      <c r="N401" t="s" s="28">
        <v>20</v>
      </c>
      <c r="O401" s="11"/>
      <c r="P401" t="s" s="28">
        <v>85</v>
      </c>
      <c r="Q401" s="16">
        <v>0.125</v>
      </c>
      <c r="R401" s="13">
        <v>0</v>
      </c>
      <c r="S401" t="s" s="32">
        <v>82</v>
      </c>
      <c r="T401" t="s" s="28">
        <v>29</v>
      </c>
      <c r="U401" s="11"/>
      <c r="V401" s="11"/>
    </row>
    <row r="402" ht="118.65" customHeight="1">
      <c r="A402" t="s" s="27">
        <v>1416</v>
      </c>
      <c r="B402" t="s" s="28">
        <f>IF(COUNTIF($A402,$A403)=0,1,"")</f>
      </c>
      <c r="C402" t="s" s="28">
        <v>1417</v>
      </c>
      <c r="D402" t="s" s="28">
        <v>1418</v>
      </c>
      <c r="E402" t="s" s="28">
        <v>15</v>
      </c>
      <c r="F402" t="s" s="28">
        <v>82</v>
      </c>
      <c r="G402" t="s" s="29">
        <v>25</v>
      </c>
      <c r="H402" t="s" s="28">
        <v>1419</v>
      </c>
      <c r="I402" t="s" s="28">
        <v>35</v>
      </c>
      <c r="J402" t="s" s="28">
        <v>43</v>
      </c>
      <c r="K402" s="30"/>
      <c r="L402" s="30"/>
      <c r="M402" s="30"/>
      <c r="N402" t="s" s="28">
        <v>20</v>
      </c>
      <c r="O402" t="s" s="28">
        <v>1420</v>
      </c>
      <c r="P402" t="s" s="28">
        <v>85</v>
      </c>
      <c r="Q402" s="16">
        <v>0.0625</v>
      </c>
      <c r="R402" s="13">
        <v>0</v>
      </c>
      <c r="S402" t="s" s="32">
        <v>82</v>
      </c>
      <c r="T402" t="s" s="28">
        <v>29</v>
      </c>
      <c r="U402" t="s" s="28">
        <v>1421</v>
      </c>
      <c r="V402" s="11"/>
    </row>
    <row r="403" ht="63.65" customHeight="1">
      <c r="A403" t="s" s="27">
        <v>1416</v>
      </c>
      <c r="B403" s="10">
        <f>IF(COUNTIF($A403,$A404)=0,1,"")</f>
        <v>1</v>
      </c>
      <c r="C403" t="s" s="28">
        <v>1422</v>
      </c>
      <c r="D403" t="s" s="28">
        <v>1423</v>
      </c>
      <c r="E403" t="s" s="28">
        <v>15</v>
      </c>
      <c r="F403" t="s" s="28">
        <v>82</v>
      </c>
      <c r="G403" t="s" s="29">
        <v>25</v>
      </c>
      <c r="H403" s="11"/>
      <c r="I403" t="s" s="28">
        <v>35</v>
      </c>
      <c r="J403" t="s" s="28">
        <v>43</v>
      </c>
      <c r="K403" s="30"/>
      <c r="L403" s="30"/>
      <c r="M403" s="30"/>
      <c r="N403" t="s" s="28">
        <v>20</v>
      </c>
      <c r="O403" s="11"/>
      <c r="P403" t="s" s="28">
        <v>85</v>
      </c>
      <c r="Q403" s="16">
        <v>0.0625</v>
      </c>
      <c r="R403" s="13">
        <v>0</v>
      </c>
      <c r="S403" t="s" s="32">
        <v>82</v>
      </c>
      <c r="T403" t="s" s="28">
        <v>29</v>
      </c>
      <c r="U403" t="s" s="28">
        <v>1421</v>
      </c>
      <c r="V403" s="11"/>
    </row>
    <row r="404" ht="118.65" customHeight="1">
      <c r="A404" t="s" s="27">
        <v>1424</v>
      </c>
      <c r="B404" t="s" s="28">
        <f>IF(COUNTIF($A404,$A405)=0,1,"")</f>
      </c>
      <c r="C404" t="s" s="28">
        <v>1425</v>
      </c>
      <c r="D404" t="s" s="28">
        <v>1426</v>
      </c>
      <c r="E404" t="s" s="28">
        <v>15</v>
      </c>
      <c r="F404" t="s" s="28">
        <v>82</v>
      </c>
      <c r="G404" t="s" s="29">
        <v>25</v>
      </c>
      <c r="H404" t="s" s="28">
        <v>1427</v>
      </c>
      <c r="I404" t="s" s="28">
        <v>35</v>
      </c>
      <c r="J404" t="s" s="28">
        <v>43</v>
      </c>
      <c r="K404" s="30"/>
      <c r="L404" s="30"/>
      <c r="M404" s="30"/>
      <c r="N404" t="s" s="28">
        <v>20</v>
      </c>
      <c r="O404" t="s" s="28">
        <v>1428</v>
      </c>
      <c r="P404" t="s" s="28">
        <v>85</v>
      </c>
      <c r="Q404" s="16">
        <v>0.08333333333333333</v>
      </c>
      <c r="R404" s="13">
        <v>11.37</v>
      </c>
      <c r="S404" s="33">
        <v>5.685</v>
      </c>
      <c r="T404" t="s" s="28">
        <v>29</v>
      </c>
      <c r="U404" t="s" s="28">
        <v>1429</v>
      </c>
      <c r="V404" s="11"/>
    </row>
    <row r="405" ht="107.65" customHeight="1">
      <c r="A405" t="s" s="27">
        <v>1424</v>
      </c>
      <c r="B405" t="s" s="28">
        <f>IF(COUNTIF($A405,$A406)=0,1,"")</f>
      </c>
      <c r="C405" t="s" s="28">
        <v>1430</v>
      </c>
      <c r="D405" t="s" s="28">
        <v>1431</v>
      </c>
      <c r="E405" t="s" s="28">
        <v>15</v>
      </c>
      <c r="F405" t="s" s="28">
        <v>82</v>
      </c>
      <c r="G405" t="s" s="29">
        <v>25</v>
      </c>
      <c r="H405" s="11"/>
      <c r="I405" t="s" s="28">
        <v>38</v>
      </c>
      <c r="J405" t="s" s="28">
        <v>55</v>
      </c>
      <c r="K405" s="30"/>
      <c r="L405" s="30"/>
      <c r="M405" s="30"/>
      <c r="N405" t="s" s="28">
        <v>20</v>
      </c>
      <c r="O405" s="11"/>
      <c r="P405" t="s" s="28">
        <v>85</v>
      </c>
      <c r="Q405" s="16">
        <v>0.0625</v>
      </c>
      <c r="R405" s="13">
        <v>11.55</v>
      </c>
      <c r="S405" s="33">
        <v>7.7</v>
      </c>
      <c r="T405" t="s" s="28">
        <v>29</v>
      </c>
      <c r="U405" t="s" s="28">
        <v>1429</v>
      </c>
      <c r="V405" s="11"/>
    </row>
    <row r="406" ht="96.65" customHeight="1">
      <c r="A406" t="s" s="27">
        <v>1424</v>
      </c>
      <c r="B406" t="s" s="28">
        <f>IF(COUNTIF($A406,$A407)=0,1,"")</f>
      </c>
      <c r="C406" t="s" s="28">
        <v>1432</v>
      </c>
      <c r="D406" t="s" s="28">
        <v>1433</v>
      </c>
      <c r="E406" t="s" s="28">
        <v>15</v>
      </c>
      <c r="F406" t="s" s="28">
        <v>82</v>
      </c>
      <c r="G406" t="s" s="29">
        <v>25</v>
      </c>
      <c r="H406" s="11"/>
      <c r="I406" t="s" s="28">
        <v>36</v>
      </c>
      <c r="J406" t="s" s="28">
        <v>44</v>
      </c>
      <c r="K406" s="30"/>
      <c r="L406" s="30"/>
      <c r="M406" s="30"/>
      <c r="N406" t="s" s="28">
        <v>20</v>
      </c>
      <c r="O406" s="11"/>
      <c r="P406" t="s" s="28">
        <v>85</v>
      </c>
      <c r="Q406" s="16">
        <v>0.0625</v>
      </c>
      <c r="R406" s="13">
        <v>11.55</v>
      </c>
      <c r="S406" s="33">
        <v>7.7</v>
      </c>
      <c r="T406" t="s" s="28">
        <v>29</v>
      </c>
      <c r="U406" t="s" s="28">
        <v>1429</v>
      </c>
      <c r="V406" s="11"/>
    </row>
    <row r="407" ht="96.65" customHeight="1">
      <c r="A407" t="s" s="27">
        <v>1424</v>
      </c>
      <c r="B407" t="s" s="28">
        <f>IF(COUNTIF($A407,$A408)=0,1,"")</f>
      </c>
      <c r="C407" t="s" s="28">
        <v>1434</v>
      </c>
      <c r="D407" t="s" s="28">
        <v>1435</v>
      </c>
      <c r="E407" t="s" s="28">
        <v>15</v>
      </c>
      <c r="F407" t="s" s="28">
        <v>82</v>
      </c>
      <c r="G407" t="s" s="29">
        <v>25</v>
      </c>
      <c r="H407" s="11"/>
      <c r="I407" t="s" s="28">
        <v>37</v>
      </c>
      <c r="J407" t="s" s="28">
        <v>55</v>
      </c>
      <c r="K407" s="30"/>
      <c r="L407" s="30"/>
      <c r="M407" s="30"/>
      <c r="N407" t="s" s="28">
        <v>20</v>
      </c>
      <c r="O407" s="11"/>
      <c r="P407" t="s" s="28">
        <v>85</v>
      </c>
      <c r="Q407" s="16">
        <v>0.0625</v>
      </c>
      <c r="R407" s="13">
        <v>11.55</v>
      </c>
      <c r="S407" s="33">
        <v>7.7</v>
      </c>
      <c r="T407" t="s" s="28">
        <v>29</v>
      </c>
      <c r="U407" t="s" s="28">
        <v>1429</v>
      </c>
      <c r="V407" s="11"/>
    </row>
    <row r="408" ht="85.65" customHeight="1">
      <c r="A408" t="s" s="27">
        <v>1424</v>
      </c>
      <c r="B408" t="s" s="28">
        <f>IF(COUNTIF($A408,$A409)=0,1,"")</f>
      </c>
      <c r="C408" t="s" s="28">
        <v>1436</v>
      </c>
      <c r="D408" t="s" s="28">
        <v>1437</v>
      </c>
      <c r="E408" t="s" s="28">
        <v>15</v>
      </c>
      <c r="F408" t="s" s="28">
        <v>82</v>
      </c>
      <c r="G408" t="s" s="29">
        <v>25</v>
      </c>
      <c r="H408" s="11"/>
      <c r="I408" t="s" s="28">
        <v>38</v>
      </c>
      <c r="J408" t="s" s="28">
        <v>43</v>
      </c>
      <c r="K408" s="30"/>
      <c r="L408" s="30"/>
      <c r="M408" s="30"/>
      <c r="N408" t="s" s="28">
        <v>20</v>
      </c>
      <c r="O408" s="11"/>
      <c r="P408" t="s" s="28">
        <v>85</v>
      </c>
      <c r="Q408" s="16">
        <v>0.0625</v>
      </c>
      <c r="R408" s="13">
        <v>11.55</v>
      </c>
      <c r="S408" s="33">
        <v>7.7</v>
      </c>
      <c r="T408" t="s" s="28">
        <v>29</v>
      </c>
      <c r="U408" t="s" s="28">
        <v>1429</v>
      </c>
      <c r="V408" s="11"/>
    </row>
    <row r="409" ht="96.65" customHeight="1">
      <c r="A409" t="s" s="27">
        <v>1424</v>
      </c>
      <c r="B409" t="s" s="28">
        <f>IF(COUNTIF($A409,$A410)=0,1,"")</f>
      </c>
      <c r="C409" t="s" s="28">
        <v>1438</v>
      </c>
      <c r="D409" t="s" s="28">
        <v>1439</v>
      </c>
      <c r="E409" t="s" s="28">
        <v>15</v>
      </c>
      <c r="F409" t="s" s="28">
        <v>82</v>
      </c>
      <c r="G409" t="s" s="29">
        <v>25</v>
      </c>
      <c r="H409" s="11"/>
      <c r="I409" t="s" s="28">
        <v>38</v>
      </c>
      <c r="J409" t="s" s="28">
        <v>56</v>
      </c>
      <c r="K409" s="30"/>
      <c r="L409" s="30"/>
      <c r="M409" s="30"/>
      <c r="N409" t="s" s="28">
        <v>20</v>
      </c>
      <c r="O409" s="11"/>
      <c r="P409" t="s" s="28">
        <v>85</v>
      </c>
      <c r="Q409" s="16">
        <v>0.07291666666666667</v>
      </c>
      <c r="R409" s="13">
        <v>11.55</v>
      </c>
      <c r="S409" s="33">
        <v>6.6</v>
      </c>
      <c r="T409" t="s" s="28">
        <v>29</v>
      </c>
      <c r="U409" t="s" s="28">
        <v>1429</v>
      </c>
      <c r="V409" s="11"/>
    </row>
    <row r="410" ht="96.65" customHeight="1">
      <c r="A410" t="s" s="27">
        <v>1424</v>
      </c>
      <c r="B410" t="s" s="28">
        <f>IF(COUNTIF($A410,$A411)=0,1,"")</f>
      </c>
      <c r="C410" t="s" s="28">
        <v>1440</v>
      </c>
      <c r="D410" t="s" s="28">
        <v>1441</v>
      </c>
      <c r="E410" t="s" s="28">
        <v>15</v>
      </c>
      <c r="F410" t="s" s="28">
        <v>82</v>
      </c>
      <c r="G410" t="s" s="29">
        <v>25</v>
      </c>
      <c r="H410" s="11"/>
      <c r="I410" t="s" s="28">
        <v>37</v>
      </c>
      <c r="J410" t="s" s="28">
        <v>49</v>
      </c>
      <c r="K410" s="30"/>
      <c r="L410" s="30"/>
      <c r="M410" s="30"/>
      <c r="N410" t="s" s="28">
        <v>20</v>
      </c>
      <c r="O410" s="11"/>
      <c r="P410" t="s" s="28">
        <v>85</v>
      </c>
      <c r="Q410" s="16">
        <v>0.0625</v>
      </c>
      <c r="R410" s="13">
        <v>11.55</v>
      </c>
      <c r="S410" s="33">
        <v>7.7</v>
      </c>
      <c r="T410" t="s" s="28">
        <v>29</v>
      </c>
      <c r="U410" t="s" s="28">
        <v>1429</v>
      </c>
      <c r="V410" s="11"/>
    </row>
    <row r="411" ht="107.65" customHeight="1">
      <c r="A411" t="s" s="27">
        <v>1424</v>
      </c>
      <c r="B411" s="10">
        <f>IF(COUNTIF($A411,$A412)=0,1,"")</f>
        <v>1</v>
      </c>
      <c r="C411" t="s" s="28">
        <v>1442</v>
      </c>
      <c r="D411" t="s" s="28">
        <v>1443</v>
      </c>
      <c r="E411" t="s" s="28">
        <v>15</v>
      </c>
      <c r="F411" t="s" s="28">
        <v>82</v>
      </c>
      <c r="G411" t="s" s="29">
        <v>25</v>
      </c>
      <c r="H411" s="11"/>
      <c r="I411" t="s" s="28">
        <v>35</v>
      </c>
      <c r="J411" t="s" s="28">
        <v>43</v>
      </c>
      <c r="K411" s="30"/>
      <c r="L411" s="30"/>
      <c r="M411" s="30"/>
      <c r="N411" t="s" s="28">
        <v>20</v>
      </c>
      <c r="O411" s="11"/>
      <c r="P411" t="s" s="28">
        <v>85</v>
      </c>
      <c r="Q411" s="16">
        <v>0.07291666666666667</v>
      </c>
      <c r="R411" s="13">
        <v>11.55</v>
      </c>
      <c r="S411" s="33">
        <v>6.6</v>
      </c>
      <c r="T411" t="s" s="28">
        <v>29</v>
      </c>
      <c r="U411" t="s" s="28">
        <v>1429</v>
      </c>
      <c r="V411" s="11"/>
    </row>
    <row r="412" ht="63.65" customHeight="1">
      <c r="A412" t="s" s="27">
        <v>1444</v>
      </c>
      <c r="B412" t="s" s="28">
        <f>IF(COUNTIF($A412,$A413)=0,1,"")</f>
      </c>
      <c r="C412" t="s" s="28">
        <v>1445</v>
      </c>
      <c r="D412" t="s" s="28">
        <v>1446</v>
      </c>
      <c r="E412" t="s" s="28">
        <v>15</v>
      </c>
      <c r="F412" t="s" s="28">
        <v>82</v>
      </c>
      <c r="G412" t="s" s="29">
        <v>25</v>
      </c>
      <c r="H412" t="s" s="28">
        <v>20</v>
      </c>
      <c r="I412" t="s" s="28">
        <v>37</v>
      </c>
      <c r="J412" t="s" s="28">
        <v>48</v>
      </c>
      <c r="K412" s="30"/>
      <c r="L412" s="30"/>
      <c r="M412" s="30"/>
      <c r="N412" t="s" s="28">
        <v>1447</v>
      </c>
      <c r="O412" t="s" s="28">
        <v>20</v>
      </c>
      <c r="P412" t="s" s="28">
        <v>1448</v>
      </c>
      <c r="Q412" s="16">
        <v>0.25</v>
      </c>
      <c r="R412" s="13">
        <v>25</v>
      </c>
      <c r="S412" s="33">
        <v>4.16666666666667</v>
      </c>
      <c r="T412" t="s" s="28">
        <v>29</v>
      </c>
      <c r="U412" t="s" s="28">
        <v>1449</v>
      </c>
      <c r="V412" s="11"/>
    </row>
    <row r="413" ht="63.65" customHeight="1">
      <c r="A413" t="s" s="27">
        <v>1444</v>
      </c>
      <c r="B413" t="s" s="28">
        <f>IF(COUNTIF($A413,$A414)=0,1,"")</f>
      </c>
      <c r="C413" t="s" s="28">
        <v>1450</v>
      </c>
      <c r="D413" t="s" s="28">
        <v>1446</v>
      </c>
      <c r="E413" t="s" s="28">
        <v>15</v>
      </c>
      <c r="F413" t="s" s="28">
        <v>82</v>
      </c>
      <c r="G413" t="s" s="29">
        <v>25</v>
      </c>
      <c r="H413" t="s" s="28">
        <v>20</v>
      </c>
      <c r="I413" t="s" s="28">
        <v>37</v>
      </c>
      <c r="J413" t="s" s="28">
        <v>54</v>
      </c>
      <c r="K413" s="30"/>
      <c r="L413" s="30"/>
      <c r="M413" s="30"/>
      <c r="N413" t="s" s="28">
        <v>1447</v>
      </c>
      <c r="O413" t="s" s="28">
        <v>20</v>
      </c>
      <c r="P413" t="s" s="28">
        <v>1448</v>
      </c>
      <c r="Q413" s="16">
        <v>0.25</v>
      </c>
      <c r="R413" s="13">
        <v>25</v>
      </c>
      <c r="S413" s="33">
        <v>4.16666666666667</v>
      </c>
      <c r="T413" t="s" s="28">
        <v>29</v>
      </c>
      <c r="U413" t="s" s="28">
        <v>1449</v>
      </c>
      <c r="V413" s="11"/>
    </row>
    <row r="414" ht="63.65" customHeight="1">
      <c r="A414" t="s" s="27">
        <v>1444</v>
      </c>
      <c r="B414" s="10">
        <f>IF(COUNTIF($A414,$A415)=0,1,"")</f>
        <v>1</v>
      </c>
      <c r="C414" t="s" s="28">
        <v>1451</v>
      </c>
      <c r="D414" t="s" s="28">
        <v>1446</v>
      </c>
      <c r="E414" t="s" s="28">
        <v>15</v>
      </c>
      <c r="F414" t="s" s="28">
        <v>82</v>
      </c>
      <c r="G414" t="s" s="29">
        <v>25</v>
      </c>
      <c r="H414" t="s" s="28">
        <v>20</v>
      </c>
      <c r="I414" t="s" s="28">
        <v>37</v>
      </c>
      <c r="J414" t="s" s="28">
        <v>49</v>
      </c>
      <c r="K414" s="30"/>
      <c r="L414" s="30"/>
      <c r="M414" s="30"/>
      <c r="N414" t="s" s="28">
        <v>1447</v>
      </c>
      <c r="O414" t="s" s="28">
        <v>20</v>
      </c>
      <c r="P414" t="s" s="28">
        <v>1448</v>
      </c>
      <c r="Q414" s="16">
        <v>0.25</v>
      </c>
      <c r="R414" s="13">
        <v>25</v>
      </c>
      <c r="S414" s="33">
        <v>4.16666666666667</v>
      </c>
      <c r="T414" t="s" s="28">
        <v>29</v>
      </c>
      <c r="U414" t="s" s="28">
        <v>1449</v>
      </c>
      <c r="V414" s="11"/>
    </row>
    <row r="415" ht="140.65" customHeight="1">
      <c r="A415" t="s" s="27">
        <v>1452</v>
      </c>
      <c r="B415" s="10">
        <f>IF(COUNTIF($A415,$A416)=0,1,"")</f>
        <v>1</v>
      </c>
      <c r="C415" t="s" s="28">
        <v>1453</v>
      </c>
      <c r="D415" t="s" s="28">
        <v>1454</v>
      </c>
      <c r="E415" t="s" s="28">
        <v>14</v>
      </c>
      <c r="F415" t="s" s="28">
        <v>82</v>
      </c>
      <c r="G415" t="s" s="29">
        <v>25</v>
      </c>
      <c r="H415" t="s" s="28">
        <v>1455</v>
      </c>
      <c r="I415" t="s" s="28">
        <v>37</v>
      </c>
      <c r="J415" t="s" s="28">
        <v>49</v>
      </c>
      <c r="K415" s="30"/>
      <c r="L415" t="s" s="31">
        <v>84</v>
      </c>
      <c r="M415" s="30"/>
      <c r="N415" t="s" s="28">
        <v>20</v>
      </c>
      <c r="O415" t="s" s="28">
        <v>20</v>
      </c>
      <c r="P415" t="s" s="28">
        <v>85</v>
      </c>
      <c r="Q415" s="16">
        <v>0.125</v>
      </c>
      <c r="R415" s="13">
        <v>0</v>
      </c>
      <c r="S415" t="s" s="32">
        <v>82</v>
      </c>
      <c r="T415" t="s" s="28">
        <v>29</v>
      </c>
      <c r="U415" t="s" s="28">
        <v>1456</v>
      </c>
      <c r="V415" s="11"/>
    </row>
    <row r="416" ht="162.65" customHeight="1">
      <c r="A416" t="s" s="27">
        <v>1457</v>
      </c>
      <c r="B416" t="s" s="28">
        <f>IF(COUNTIF($A416,$A417)=0,1,"")</f>
      </c>
      <c r="C416" t="s" s="28">
        <v>1458</v>
      </c>
      <c r="D416" t="s" s="28">
        <v>1459</v>
      </c>
      <c r="E416" t="s" s="28">
        <v>15</v>
      </c>
      <c r="F416" t="s" s="28">
        <v>514</v>
      </c>
      <c r="G416" t="s" s="29">
        <v>24</v>
      </c>
      <c r="H416" t="s" s="28">
        <v>1460</v>
      </c>
      <c r="I416" t="s" s="28">
        <v>38</v>
      </c>
      <c r="J416" t="s" s="28">
        <v>55</v>
      </c>
      <c r="K416" s="30"/>
      <c r="L416" s="30"/>
      <c r="M416" s="30"/>
      <c r="N416" t="s" s="28">
        <v>20</v>
      </c>
      <c r="O416" t="s" s="28">
        <v>20</v>
      </c>
      <c r="P416" t="s" s="28">
        <v>1461</v>
      </c>
      <c r="Q416" t="s" s="28">
        <v>82</v>
      </c>
      <c r="R416" s="13">
        <v>44.99</v>
      </c>
      <c r="S416" t="s" s="32">
        <v>82</v>
      </c>
      <c r="T416" t="s" s="28">
        <v>32</v>
      </c>
      <c r="U416" t="s" s="28">
        <v>1462</v>
      </c>
      <c r="V416" s="11"/>
    </row>
    <row r="417" ht="63.65" customHeight="1">
      <c r="A417" t="s" s="27">
        <v>1457</v>
      </c>
      <c r="B417" t="s" s="28">
        <f>IF(COUNTIF($A417,$A418)=0,1,"")</f>
      </c>
      <c r="C417" t="s" s="28">
        <v>1463</v>
      </c>
      <c r="D417" t="s" s="28">
        <v>1464</v>
      </c>
      <c r="E417" t="s" s="28">
        <v>15</v>
      </c>
      <c r="F417" t="s" s="28">
        <v>514</v>
      </c>
      <c r="G417" t="s" s="29">
        <v>24</v>
      </c>
      <c r="H417" s="11"/>
      <c r="I417" t="s" s="28">
        <v>35</v>
      </c>
      <c r="J417" t="s" s="28">
        <v>11</v>
      </c>
      <c r="K417" s="30"/>
      <c r="L417" s="30"/>
      <c r="M417" s="30"/>
      <c r="N417" t="s" s="28">
        <v>20</v>
      </c>
      <c r="O417" t="s" s="28">
        <v>20</v>
      </c>
      <c r="P417" t="s" s="28">
        <v>1461</v>
      </c>
      <c r="Q417" t="s" s="28">
        <v>82</v>
      </c>
      <c r="R417" s="13">
        <v>19.99</v>
      </c>
      <c r="S417" t="s" s="32">
        <v>82</v>
      </c>
      <c r="T417" t="s" s="28">
        <v>32</v>
      </c>
      <c r="U417" s="11"/>
      <c r="V417" s="11"/>
    </row>
    <row r="418" ht="63.65" customHeight="1">
      <c r="A418" t="s" s="27">
        <v>1457</v>
      </c>
      <c r="B418" t="s" s="28">
        <f>IF(COUNTIF($A418,$A419)=0,1,"")</f>
      </c>
      <c r="C418" t="s" s="28">
        <v>1465</v>
      </c>
      <c r="D418" t="s" s="28">
        <v>1466</v>
      </c>
      <c r="E418" t="s" s="28">
        <v>15</v>
      </c>
      <c r="F418" t="s" s="28">
        <v>514</v>
      </c>
      <c r="G418" t="s" s="29">
        <v>24</v>
      </c>
      <c r="H418" s="11"/>
      <c r="I418" t="s" s="28">
        <v>38</v>
      </c>
      <c r="J418" t="s" s="28">
        <v>55</v>
      </c>
      <c r="K418" s="30"/>
      <c r="L418" s="30"/>
      <c r="M418" s="30"/>
      <c r="N418" t="s" s="28">
        <v>20</v>
      </c>
      <c r="O418" t="s" s="28">
        <v>20</v>
      </c>
      <c r="P418" t="s" s="28">
        <v>1461</v>
      </c>
      <c r="Q418" t="s" s="28">
        <v>82</v>
      </c>
      <c r="R418" s="13">
        <v>24.99</v>
      </c>
      <c r="S418" t="s" s="32">
        <v>82</v>
      </c>
      <c r="T418" t="s" s="28">
        <v>32</v>
      </c>
      <c r="U418" s="11"/>
      <c r="V418" s="11"/>
    </row>
    <row r="419" ht="85.65" customHeight="1">
      <c r="A419" t="s" s="27">
        <v>1457</v>
      </c>
      <c r="B419" t="s" s="28">
        <f>IF(COUNTIF($A419,$A420)=0,1,"")</f>
      </c>
      <c r="C419" t="s" s="28">
        <v>1467</v>
      </c>
      <c r="D419" t="s" s="28">
        <v>1468</v>
      </c>
      <c r="E419" t="s" s="28">
        <v>15</v>
      </c>
      <c r="F419" t="s" s="28">
        <v>514</v>
      </c>
      <c r="G419" t="s" s="29">
        <v>24</v>
      </c>
      <c r="H419" s="11"/>
      <c r="I419" t="s" s="28">
        <v>37</v>
      </c>
      <c r="J419" t="s" s="28">
        <v>55</v>
      </c>
      <c r="K419" s="30"/>
      <c r="L419" s="30"/>
      <c r="M419" s="30"/>
      <c r="N419" t="s" s="28">
        <v>20</v>
      </c>
      <c r="O419" t="s" s="28">
        <v>20</v>
      </c>
      <c r="P419" t="s" s="28">
        <v>1461</v>
      </c>
      <c r="Q419" t="s" s="28">
        <v>82</v>
      </c>
      <c r="R419" s="13">
        <v>44.99</v>
      </c>
      <c r="S419" t="s" s="32">
        <v>82</v>
      </c>
      <c r="T419" t="s" s="28">
        <v>32</v>
      </c>
      <c r="U419" s="11"/>
      <c r="V419" s="11"/>
    </row>
    <row r="420" ht="85.65" customHeight="1">
      <c r="A420" t="s" s="27">
        <v>1457</v>
      </c>
      <c r="B420" t="s" s="28">
        <f>IF(COUNTIF($A420,$A421)=0,1,"")</f>
      </c>
      <c r="C420" t="s" s="28">
        <v>1469</v>
      </c>
      <c r="D420" t="s" s="28">
        <v>1470</v>
      </c>
      <c r="E420" t="s" s="28">
        <v>15</v>
      </c>
      <c r="F420" t="s" s="28">
        <v>514</v>
      </c>
      <c r="G420" t="s" s="29">
        <v>24</v>
      </c>
      <c r="H420" s="11"/>
      <c r="I420" t="s" s="28">
        <v>36</v>
      </c>
      <c r="J420" t="s" s="28">
        <v>44</v>
      </c>
      <c r="K420" s="30"/>
      <c r="L420" s="30"/>
      <c r="M420" s="30"/>
      <c r="N420" t="s" s="28">
        <v>20</v>
      </c>
      <c r="O420" t="s" s="28">
        <v>20</v>
      </c>
      <c r="P420" t="s" s="28">
        <v>1461</v>
      </c>
      <c r="Q420" t="s" s="28">
        <v>82</v>
      </c>
      <c r="R420" s="13">
        <v>29.99</v>
      </c>
      <c r="S420" t="s" s="32">
        <v>82</v>
      </c>
      <c r="T420" t="s" s="28">
        <v>32</v>
      </c>
      <c r="U420" s="11"/>
      <c r="V420" s="11"/>
    </row>
    <row r="421" ht="74.65" customHeight="1">
      <c r="A421" t="s" s="27">
        <v>1457</v>
      </c>
      <c r="B421" t="s" s="28">
        <f>IF(COUNTIF($A421,$A422)=0,1,"")</f>
      </c>
      <c r="C421" t="s" s="28">
        <v>1471</v>
      </c>
      <c r="D421" t="s" s="28">
        <v>1472</v>
      </c>
      <c r="E421" t="s" s="28">
        <v>15</v>
      </c>
      <c r="F421" t="s" s="28">
        <v>514</v>
      </c>
      <c r="G421" t="s" s="29">
        <v>24</v>
      </c>
      <c r="H421" s="11"/>
      <c r="I421" t="s" s="28">
        <v>38</v>
      </c>
      <c r="J421" t="s" s="28">
        <v>55</v>
      </c>
      <c r="K421" s="30"/>
      <c r="L421" s="30"/>
      <c r="M421" s="30"/>
      <c r="N421" t="s" s="28">
        <v>20</v>
      </c>
      <c r="O421" t="s" s="28">
        <v>20</v>
      </c>
      <c r="P421" t="s" s="28">
        <v>1461</v>
      </c>
      <c r="Q421" t="s" s="28">
        <v>82</v>
      </c>
      <c r="R421" s="13">
        <v>34.99</v>
      </c>
      <c r="S421" t="s" s="32">
        <v>82</v>
      </c>
      <c r="T421" t="s" s="28">
        <v>32</v>
      </c>
      <c r="U421" s="11"/>
      <c r="V421" s="11"/>
    </row>
    <row r="422" ht="52.65" customHeight="1">
      <c r="A422" t="s" s="27">
        <v>1457</v>
      </c>
      <c r="B422" t="s" s="28">
        <f>IF(COUNTIF($A422,$A423)=0,1,"")</f>
      </c>
      <c r="C422" t="s" s="28">
        <v>1473</v>
      </c>
      <c r="D422" t="s" s="28">
        <v>1474</v>
      </c>
      <c r="E422" t="s" s="28">
        <v>15</v>
      </c>
      <c r="F422" t="s" s="28">
        <v>514</v>
      </c>
      <c r="G422" t="s" s="29">
        <v>24</v>
      </c>
      <c r="H422" s="11"/>
      <c r="I422" t="s" s="28">
        <v>35</v>
      </c>
      <c r="J422" t="s" s="28">
        <v>43</v>
      </c>
      <c r="K422" s="30"/>
      <c r="L422" s="30"/>
      <c r="M422" s="30"/>
      <c r="N422" t="s" s="28">
        <v>20</v>
      </c>
      <c r="O422" t="s" s="28">
        <v>20</v>
      </c>
      <c r="P422" t="s" s="28">
        <v>1461</v>
      </c>
      <c r="Q422" t="s" s="28">
        <v>82</v>
      </c>
      <c r="R422" s="13">
        <v>29.99</v>
      </c>
      <c r="S422" t="s" s="32">
        <v>82</v>
      </c>
      <c r="T422" t="s" s="28">
        <v>32</v>
      </c>
      <c r="U422" s="11"/>
      <c r="V422" s="11"/>
    </row>
    <row r="423" ht="63.65" customHeight="1">
      <c r="A423" t="s" s="27">
        <v>1457</v>
      </c>
      <c r="B423" t="s" s="28">
        <f>IF(COUNTIF($A423,$A424)=0,1,"")</f>
      </c>
      <c r="C423" t="s" s="28">
        <v>1475</v>
      </c>
      <c r="D423" t="s" s="28">
        <v>1476</v>
      </c>
      <c r="E423" t="s" s="28">
        <v>15</v>
      </c>
      <c r="F423" t="s" s="28">
        <v>514</v>
      </c>
      <c r="G423" t="s" s="29">
        <v>24</v>
      </c>
      <c r="H423" s="11"/>
      <c r="I423" t="s" s="28">
        <v>38</v>
      </c>
      <c r="J423" t="s" s="28">
        <v>56</v>
      </c>
      <c r="K423" s="30"/>
      <c r="L423" s="30"/>
      <c r="M423" s="30"/>
      <c r="N423" t="s" s="28">
        <v>20</v>
      </c>
      <c r="O423" t="s" s="28">
        <v>20</v>
      </c>
      <c r="P423" t="s" s="28">
        <v>1461</v>
      </c>
      <c r="Q423" t="s" s="28">
        <v>82</v>
      </c>
      <c r="R423" s="13">
        <v>44.99</v>
      </c>
      <c r="S423" t="s" s="32">
        <v>82</v>
      </c>
      <c r="T423" t="s" s="28">
        <v>32</v>
      </c>
      <c r="U423" s="11"/>
      <c r="V423" s="11"/>
    </row>
    <row r="424" ht="63.65" customHeight="1">
      <c r="A424" t="s" s="27">
        <v>1457</v>
      </c>
      <c r="B424" s="10">
        <f>IF(COUNTIF($A424,$A425)=0,1,"")</f>
        <v>1</v>
      </c>
      <c r="C424" t="s" s="28">
        <v>1477</v>
      </c>
      <c r="D424" t="s" s="28">
        <v>1476</v>
      </c>
      <c r="E424" t="s" s="28">
        <v>15</v>
      </c>
      <c r="F424" t="s" s="28">
        <v>514</v>
      </c>
      <c r="G424" t="s" s="29">
        <v>24</v>
      </c>
      <c r="H424" s="11"/>
      <c r="I424" t="s" s="28">
        <v>35</v>
      </c>
      <c r="J424" t="s" s="28">
        <v>43</v>
      </c>
      <c r="K424" s="30"/>
      <c r="L424" s="30"/>
      <c r="M424" s="30"/>
      <c r="N424" t="s" s="28">
        <v>20</v>
      </c>
      <c r="O424" t="s" s="28">
        <v>20</v>
      </c>
      <c r="P424" t="s" s="28">
        <v>1461</v>
      </c>
      <c r="Q424" t="s" s="28">
        <v>82</v>
      </c>
      <c r="R424" s="13">
        <v>19.99</v>
      </c>
      <c r="S424" t="s" s="32">
        <v>82</v>
      </c>
      <c r="T424" t="s" s="28">
        <v>32</v>
      </c>
      <c r="U424" s="11"/>
      <c r="V424" s="11"/>
    </row>
    <row r="425" ht="481.65" customHeight="1">
      <c r="A425" t="s" s="27">
        <v>1478</v>
      </c>
      <c r="B425" t="s" s="28">
        <f>IF(COUNTIF($A425,$A426)=0,1,"")</f>
      </c>
      <c r="C425" t="s" s="28">
        <v>1479</v>
      </c>
      <c r="D425" t="s" s="28">
        <v>1480</v>
      </c>
      <c r="E425" t="s" s="28">
        <v>15</v>
      </c>
      <c r="F425" t="s" s="28">
        <v>135</v>
      </c>
      <c r="G425" t="s" s="29">
        <v>24</v>
      </c>
      <c r="H425" t="s" s="28">
        <v>1481</v>
      </c>
      <c r="I425" t="s" s="28">
        <v>35</v>
      </c>
      <c r="J425" t="s" s="28">
        <v>42</v>
      </c>
      <c r="K425" s="30"/>
      <c r="L425" s="30"/>
      <c r="M425" s="30"/>
      <c r="N425" t="s" s="28">
        <v>20</v>
      </c>
      <c r="O425" t="s" s="28">
        <v>1482</v>
      </c>
      <c r="P425" t="s" s="28">
        <v>368</v>
      </c>
      <c r="Q425" s="16">
        <v>0.25</v>
      </c>
      <c r="R425" s="13">
        <v>394.8</v>
      </c>
      <c r="S425" s="33">
        <v>65.8</v>
      </c>
      <c r="T425" t="s" s="28">
        <v>29</v>
      </c>
      <c r="U425" t="s" s="28">
        <v>1483</v>
      </c>
      <c r="V425" s="11"/>
    </row>
    <row r="426" ht="393.65" customHeight="1">
      <c r="A426" t="s" s="27">
        <v>1478</v>
      </c>
      <c r="B426" s="10">
        <f>IF(COUNTIF($A426,$A427)=0,1,"")</f>
        <v>1</v>
      </c>
      <c r="C426" t="s" s="28">
        <v>1484</v>
      </c>
      <c r="D426" t="s" s="28">
        <v>1485</v>
      </c>
      <c r="E426" t="s" s="28">
        <v>15</v>
      </c>
      <c r="F426" t="s" s="28">
        <v>135</v>
      </c>
      <c r="G426" t="s" s="29">
        <v>24</v>
      </c>
      <c r="H426" t="s" s="28">
        <v>1486</v>
      </c>
      <c r="I426" t="s" s="28">
        <v>36</v>
      </c>
      <c r="J426" t="s" s="28">
        <v>47</v>
      </c>
      <c r="K426" s="30"/>
      <c r="L426" s="30"/>
      <c r="M426" s="30"/>
      <c r="N426" t="s" s="28">
        <v>20</v>
      </c>
      <c r="O426" t="s" s="28">
        <v>1487</v>
      </c>
      <c r="P426" t="s" s="28">
        <v>368</v>
      </c>
      <c r="Q426" s="16">
        <v>0.25</v>
      </c>
      <c r="R426" s="13">
        <v>394.8</v>
      </c>
      <c r="S426" s="33">
        <v>65.8</v>
      </c>
      <c r="T426" t="s" s="28">
        <v>29</v>
      </c>
      <c r="U426" t="s" s="28">
        <v>1488</v>
      </c>
      <c r="V426" s="11"/>
    </row>
    <row r="427" ht="63.65" customHeight="1">
      <c r="A427" t="s" s="27">
        <v>1489</v>
      </c>
      <c r="B427" s="10">
        <f>IF(COUNTIF($A427,$A428)=0,1,"")</f>
        <v>1</v>
      </c>
      <c r="C427" t="s" s="28">
        <v>1490</v>
      </c>
      <c r="D427" t="s" s="28">
        <v>1491</v>
      </c>
      <c r="E427" t="s" s="28">
        <v>17</v>
      </c>
      <c r="F427" t="s" s="28">
        <v>82</v>
      </c>
      <c r="G427" t="s" s="29">
        <v>25</v>
      </c>
      <c r="H427" t="s" s="28">
        <v>1492</v>
      </c>
      <c r="I427" t="s" s="28">
        <v>36</v>
      </c>
      <c r="J427" t="s" s="28">
        <v>47</v>
      </c>
      <c r="K427" s="30"/>
      <c r="L427" s="30"/>
      <c r="M427" s="30"/>
      <c r="N427" t="s" s="28">
        <v>20</v>
      </c>
      <c r="O427" t="s" s="28">
        <v>20</v>
      </c>
      <c r="P427" t="s" s="28">
        <v>1493</v>
      </c>
      <c r="Q427" t="s" s="28">
        <v>82</v>
      </c>
      <c r="R427" s="13">
        <v>0</v>
      </c>
      <c r="S427" t="s" s="32">
        <v>82</v>
      </c>
      <c r="T427" t="s" s="28">
        <v>32</v>
      </c>
      <c r="U427" t="s" s="28">
        <v>1494</v>
      </c>
      <c r="V427" s="11"/>
    </row>
    <row r="428" ht="195.65" customHeight="1">
      <c r="A428" t="s" s="27">
        <v>1495</v>
      </c>
      <c r="B428" s="10">
        <f>IF(COUNTIF($A428,$A429)=0,1,"")</f>
        <v>1</v>
      </c>
      <c r="C428" t="s" s="28">
        <v>1496</v>
      </c>
      <c r="D428" t="s" s="28">
        <v>1497</v>
      </c>
      <c r="E428" t="s" s="28">
        <v>17</v>
      </c>
      <c r="F428" t="s" s="28">
        <v>82</v>
      </c>
      <c r="G428" t="s" s="29">
        <v>25</v>
      </c>
      <c r="H428" t="s" s="28">
        <v>1498</v>
      </c>
      <c r="I428" t="s" s="28">
        <v>38</v>
      </c>
      <c r="J428" t="s" s="28">
        <v>55</v>
      </c>
      <c r="K428" s="30"/>
      <c r="L428" s="30"/>
      <c r="M428" s="30"/>
      <c r="N428" t="s" s="28">
        <v>1499</v>
      </c>
      <c r="O428" t="s" s="28">
        <v>1500</v>
      </c>
      <c r="P428" t="s" s="28">
        <v>1501</v>
      </c>
      <c r="Q428" t="s" s="28">
        <v>82</v>
      </c>
      <c r="R428" s="13">
        <v>0</v>
      </c>
      <c r="S428" t="s" s="32">
        <v>82</v>
      </c>
      <c r="T428" t="s" s="28">
        <v>32</v>
      </c>
      <c r="U428" t="s" s="28">
        <v>1502</v>
      </c>
      <c r="V428" s="11"/>
    </row>
    <row r="429" ht="96.65" customHeight="1">
      <c r="A429" t="s" s="27">
        <v>1503</v>
      </c>
      <c r="B429" t="s" s="28">
        <f>IF(COUNTIF($A429,$A430)=0,1,"")</f>
      </c>
      <c r="C429" t="s" s="28">
        <v>1504</v>
      </c>
      <c r="D429" t="s" s="28">
        <v>1505</v>
      </c>
      <c r="E429" t="s" s="28">
        <v>14</v>
      </c>
      <c r="F429" t="s" s="28">
        <v>82</v>
      </c>
      <c r="G429" t="s" s="29">
        <v>25</v>
      </c>
      <c r="H429" t="s" s="28">
        <v>1506</v>
      </c>
      <c r="I429" t="s" s="28">
        <v>38</v>
      </c>
      <c r="J429" t="s" s="28">
        <v>56</v>
      </c>
      <c r="K429" s="30"/>
      <c r="L429" s="30"/>
      <c r="M429" t="s" s="31">
        <v>84</v>
      </c>
      <c r="N429" t="s" s="28">
        <v>20</v>
      </c>
      <c r="O429" t="s" s="28">
        <v>20</v>
      </c>
      <c r="P429" t="s" s="28">
        <v>85</v>
      </c>
      <c r="Q429" s="16">
        <v>0.125</v>
      </c>
      <c r="R429" s="13">
        <v>0</v>
      </c>
      <c r="S429" t="s" s="32">
        <v>82</v>
      </c>
      <c r="T429" t="s" s="28">
        <v>30</v>
      </c>
      <c r="U429" t="s" s="28">
        <v>1507</v>
      </c>
      <c r="V429" s="11"/>
    </row>
    <row r="430" ht="96.65" customHeight="1">
      <c r="A430" t="s" s="27">
        <v>1503</v>
      </c>
      <c r="B430" t="s" s="28">
        <f>IF(COUNTIF($A430,$A431)=0,1,"")</f>
      </c>
      <c r="C430" t="s" s="28">
        <v>1508</v>
      </c>
      <c r="D430" t="s" s="28">
        <v>1509</v>
      </c>
      <c r="E430" t="s" s="28">
        <v>14</v>
      </c>
      <c r="F430" t="s" s="28">
        <v>82</v>
      </c>
      <c r="G430" t="s" s="29">
        <v>25</v>
      </c>
      <c r="H430" s="11"/>
      <c r="I430" t="s" s="28">
        <v>37</v>
      </c>
      <c r="J430" t="s" s="28">
        <v>49</v>
      </c>
      <c r="K430" s="30"/>
      <c r="L430" s="30"/>
      <c r="M430" t="s" s="31">
        <v>84</v>
      </c>
      <c r="N430" t="s" s="28">
        <v>20</v>
      </c>
      <c r="O430" t="s" s="28">
        <v>20</v>
      </c>
      <c r="P430" t="s" s="28">
        <v>85</v>
      </c>
      <c r="Q430" s="16">
        <v>0.125</v>
      </c>
      <c r="R430" s="13">
        <v>30</v>
      </c>
      <c r="S430" s="33">
        <v>10</v>
      </c>
      <c r="T430" t="s" s="28">
        <v>30</v>
      </c>
      <c r="U430" t="s" s="28">
        <v>1507</v>
      </c>
      <c r="V430" s="11"/>
    </row>
    <row r="431" ht="85.65" customHeight="1">
      <c r="A431" t="s" s="27">
        <v>1503</v>
      </c>
      <c r="B431" t="s" s="28">
        <f>IF(COUNTIF($A431,$A432)=0,1,"")</f>
      </c>
      <c r="C431" t="s" s="28">
        <v>1510</v>
      </c>
      <c r="D431" t="s" s="28">
        <v>1511</v>
      </c>
      <c r="E431" t="s" s="28">
        <v>14</v>
      </c>
      <c r="F431" t="s" s="28">
        <v>82</v>
      </c>
      <c r="G431" t="s" s="29">
        <v>25</v>
      </c>
      <c r="H431" s="11"/>
      <c r="I431" t="s" s="28">
        <v>35</v>
      </c>
      <c r="J431" t="s" s="28">
        <v>43</v>
      </c>
      <c r="K431" s="30"/>
      <c r="L431" s="30"/>
      <c r="M431" t="s" s="31">
        <v>84</v>
      </c>
      <c r="N431" t="s" s="28">
        <v>20</v>
      </c>
      <c r="O431" t="s" s="28">
        <v>20</v>
      </c>
      <c r="P431" t="s" s="28">
        <v>85</v>
      </c>
      <c r="Q431" s="16">
        <v>0.125</v>
      </c>
      <c r="R431" s="13">
        <v>0</v>
      </c>
      <c r="S431" t="s" s="32">
        <v>82</v>
      </c>
      <c r="T431" t="s" s="28">
        <v>30</v>
      </c>
      <c r="U431" t="s" s="28">
        <v>1507</v>
      </c>
      <c r="V431" s="11"/>
    </row>
    <row r="432" ht="118.65" customHeight="1">
      <c r="A432" t="s" s="27">
        <v>1503</v>
      </c>
      <c r="B432" t="s" s="28">
        <f>IF(COUNTIF($A432,$A433)=0,1,"")</f>
      </c>
      <c r="C432" t="s" s="28">
        <v>1512</v>
      </c>
      <c r="D432" t="s" s="28">
        <v>1513</v>
      </c>
      <c r="E432" t="s" s="28">
        <v>14</v>
      </c>
      <c r="F432" t="s" s="28">
        <v>82</v>
      </c>
      <c r="G432" t="s" s="29">
        <v>25</v>
      </c>
      <c r="H432" s="11"/>
      <c r="I432" t="s" s="28">
        <v>36</v>
      </c>
      <c r="J432" t="s" s="28">
        <v>47</v>
      </c>
      <c r="K432" s="30"/>
      <c r="L432" s="30"/>
      <c r="M432" t="s" s="31">
        <v>84</v>
      </c>
      <c r="N432" t="s" s="28">
        <v>20</v>
      </c>
      <c r="O432" t="s" s="28">
        <v>20</v>
      </c>
      <c r="P432" t="s" s="28">
        <v>85</v>
      </c>
      <c r="Q432" s="16">
        <v>0.125</v>
      </c>
      <c r="R432" s="13">
        <v>0</v>
      </c>
      <c r="S432" t="s" s="32">
        <v>82</v>
      </c>
      <c r="T432" t="s" s="28">
        <v>30</v>
      </c>
      <c r="U432" t="s" s="28">
        <v>1514</v>
      </c>
      <c r="V432" s="11"/>
    </row>
    <row r="433" ht="52.65" customHeight="1">
      <c r="A433" t="s" s="27">
        <v>1503</v>
      </c>
      <c r="B433" s="10">
        <f>IF(COUNTIF($A433,$A434)=0,1,"")</f>
        <v>1</v>
      </c>
      <c r="C433" t="s" s="28">
        <v>1515</v>
      </c>
      <c r="D433" t="s" s="28">
        <v>1516</v>
      </c>
      <c r="E433" t="s" s="28">
        <v>14</v>
      </c>
      <c r="F433" t="s" s="28">
        <v>82</v>
      </c>
      <c r="G433" t="s" s="29">
        <v>25</v>
      </c>
      <c r="H433" s="11"/>
      <c r="I433" t="s" s="28">
        <v>37</v>
      </c>
      <c r="J433" t="s" s="28">
        <v>49</v>
      </c>
      <c r="K433" s="30"/>
      <c r="L433" s="30"/>
      <c r="M433" t="s" s="31">
        <v>84</v>
      </c>
      <c r="N433" t="s" s="28">
        <v>20</v>
      </c>
      <c r="O433" t="s" s="28">
        <v>20</v>
      </c>
      <c r="P433" t="s" s="28">
        <v>85</v>
      </c>
      <c r="Q433" s="16">
        <v>0.125</v>
      </c>
      <c r="R433" s="13">
        <v>0</v>
      </c>
      <c r="S433" t="s" s="32">
        <v>82</v>
      </c>
      <c r="T433" t="s" s="28">
        <v>29</v>
      </c>
      <c r="U433" t="s" s="28">
        <v>1517</v>
      </c>
      <c r="V433" s="11"/>
    </row>
    <row r="434" ht="74.65" customHeight="1">
      <c r="A434" t="s" s="27">
        <v>1518</v>
      </c>
      <c r="B434" s="10">
        <f>IF(COUNTIF($A434,$A435)=0,1,"")</f>
        <v>1</v>
      </c>
      <c r="C434" t="s" s="28">
        <v>1519</v>
      </c>
      <c r="D434" t="s" s="28">
        <v>1520</v>
      </c>
      <c r="E434" t="s" s="28">
        <v>14</v>
      </c>
      <c r="F434" t="s" s="28">
        <v>82</v>
      </c>
      <c r="G434" t="s" s="29">
        <v>25</v>
      </c>
      <c r="H434" t="s" s="28">
        <v>1521</v>
      </c>
      <c r="I434" t="s" s="28">
        <v>35</v>
      </c>
      <c r="J434" t="s" s="28">
        <v>11</v>
      </c>
      <c r="K434" s="30"/>
      <c r="L434" s="30"/>
      <c r="M434" t="s" s="31">
        <v>84</v>
      </c>
      <c r="N434" t="s" s="28">
        <v>20</v>
      </c>
      <c r="O434" t="s" s="28">
        <v>20</v>
      </c>
      <c r="P434" t="s" s="28">
        <v>85</v>
      </c>
      <c r="Q434" s="16">
        <v>0.0625</v>
      </c>
      <c r="R434" s="13">
        <v>0</v>
      </c>
      <c r="S434" t="s" s="32">
        <v>82</v>
      </c>
      <c r="T434" t="s" s="28">
        <v>30</v>
      </c>
      <c r="U434" t="s" s="28">
        <v>1522</v>
      </c>
      <c r="V434" s="11"/>
    </row>
    <row r="435" ht="107.65" customHeight="1">
      <c r="A435" t="s" s="27">
        <v>1523</v>
      </c>
      <c r="B435" s="10">
        <f>IF(COUNTIF($A435,$A436)=0,1,"")</f>
        <v>1</v>
      </c>
      <c r="C435" t="s" s="28">
        <v>1524</v>
      </c>
      <c r="D435" t="s" s="28">
        <v>1525</v>
      </c>
      <c r="E435" t="s" s="28">
        <v>14</v>
      </c>
      <c r="F435" t="s" s="28">
        <v>82</v>
      </c>
      <c r="G435" t="s" s="29">
        <v>25</v>
      </c>
      <c r="H435" t="s" s="28">
        <v>1526</v>
      </c>
      <c r="I435" t="s" s="28">
        <v>37</v>
      </c>
      <c r="J435" t="s" s="28">
        <v>48</v>
      </c>
      <c r="K435" s="30"/>
      <c r="L435" s="30"/>
      <c r="M435" t="s" s="31">
        <v>84</v>
      </c>
      <c r="N435" t="s" s="28">
        <v>20</v>
      </c>
      <c r="O435" s="34"/>
      <c r="P435" t="s" s="28">
        <v>85</v>
      </c>
      <c r="Q435" s="16">
        <v>0.1041666666666667</v>
      </c>
      <c r="R435" s="13">
        <v>30</v>
      </c>
      <c r="S435" s="33">
        <v>12</v>
      </c>
      <c r="T435" t="s" s="28">
        <v>29</v>
      </c>
      <c r="U435" t="s" s="28">
        <v>1527</v>
      </c>
      <c r="V435" s="11"/>
    </row>
    <row r="436" ht="85.65" customHeight="1">
      <c r="A436" t="s" s="27">
        <v>1528</v>
      </c>
      <c r="B436" t="s" s="28">
        <f>IF(COUNTIF($A436,$A437)=0,1,"")</f>
      </c>
      <c r="C436" t="s" s="28">
        <v>1529</v>
      </c>
      <c r="D436" t="s" s="28">
        <v>1530</v>
      </c>
      <c r="E436" t="s" s="28">
        <v>14</v>
      </c>
      <c r="F436" t="s" s="28">
        <v>82</v>
      </c>
      <c r="G436" t="s" s="29">
        <v>25</v>
      </c>
      <c r="H436" t="s" s="28">
        <v>1531</v>
      </c>
      <c r="I436" t="s" s="28">
        <v>37</v>
      </c>
      <c r="J436" t="s" s="28">
        <v>49</v>
      </c>
      <c r="K436" s="30"/>
      <c r="L436" s="30"/>
      <c r="M436" t="s" s="31">
        <v>84</v>
      </c>
      <c r="N436" t="s" s="28">
        <v>20</v>
      </c>
      <c r="O436" t="s" s="28">
        <v>1532</v>
      </c>
      <c r="P436" t="s" s="28">
        <v>85</v>
      </c>
      <c r="Q436" s="16">
        <v>0.2708333333333333</v>
      </c>
      <c r="R436" s="13">
        <v>90</v>
      </c>
      <c r="S436" s="33">
        <v>13.8461538461538</v>
      </c>
      <c r="T436" t="s" s="28">
        <v>30</v>
      </c>
      <c r="U436" t="s" s="28">
        <v>1533</v>
      </c>
      <c r="V436" s="11"/>
    </row>
    <row r="437" ht="107.65" customHeight="1">
      <c r="A437" t="s" s="27">
        <v>1528</v>
      </c>
      <c r="B437" t="s" s="28">
        <f>IF(COUNTIF($A437,$A438)=0,1,"")</f>
      </c>
      <c r="C437" t="s" s="28">
        <v>1534</v>
      </c>
      <c r="D437" t="s" s="28">
        <v>1535</v>
      </c>
      <c r="E437" t="s" s="28">
        <v>14</v>
      </c>
      <c r="F437" t="s" s="28">
        <v>82</v>
      </c>
      <c r="G437" t="s" s="29">
        <v>25</v>
      </c>
      <c r="H437" s="11"/>
      <c r="I437" t="s" s="28">
        <v>36</v>
      </c>
      <c r="J437" t="s" s="28">
        <v>51</v>
      </c>
      <c r="K437" s="30"/>
      <c r="L437" s="30"/>
      <c r="M437" t="s" s="31">
        <v>84</v>
      </c>
      <c r="N437" t="s" s="28">
        <v>20</v>
      </c>
      <c r="O437" s="11"/>
      <c r="P437" t="s" s="28">
        <v>85</v>
      </c>
      <c r="Q437" s="16">
        <v>0.2708333333333333</v>
      </c>
      <c r="R437" s="13">
        <v>90</v>
      </c>
      <c r="S437" s="33">
        <v>13.8461538461538</v>
      </c>
      <c r="T437" t="s" s="28">
        <v>30</v>
      </c>
      <c r="U437" s="11"/>
      <c r="V437" s="11"/>
    </row>
    <row r="438" ht="74.65" customHeight="1">
      <c r="A438" t="s" s="27">
        <v>1528</v>
      </c>
      <c r="B438" t="s" s="28">
        <f>IF(COUNTIF($A438,$A439)=0,1,"")</f>
      </c>
      <c r="C438" t="s" s="28">
        <v>478</v>
      </c>
      <c r="D438" t="s" s="28">
        <v>1536</v>
      </c>
      <c r="E438" t="s" s="28">
        <v>14</v>
      </c>
      <c r="F438" t="s" s="28">
        <v>82</v>
      </c>
      <c r="G438" t="s" s="29">
        <v>25</v>
      </c>
      <c r="H438" s="11"/>
      <c r="I438" t="s" s="28">
        <v>36</v>
      </c>
      <c r="J438" t="s" s="28">
        <v>51</v>
      </c>
      <c r="K438" s="30"/>
      <c r="L438" s="30"/>
      <c r="M438" t="s" s="31">
        <v>84</v>
      </c>
      <c r="N438" t="s" s="28">
        <v>20</v>
      </c>
      <c r="O438" s="11"/>
      <c r="P438" t="s" s="28">
        <v>85</v>
      </c>
      <c r="Q438" s="16">
        <v>0.2708333333333333</v>
      </c>
      <c r="R438" s="13">
        <v>90</v>
      </c>
      <c r="S438" s="33">
        <v>13.8461538461538</v>
      </c>
      <c r="T438" t="s" s="28">
        <v>30</v>
      </c>
      <c r="U438" s="11"/>
      <c r="V438" s="11"/>
    </row>
    <row r="439" ht="85.65" customHeight="1">
      <c r="A439" t="s" s="27">
        <v>1528</v>
      </c>
      <c r="B439" t="s" s="28">
        <f>IF(COUNTIF($A439,$A440)=0,1,"")</f>
      </c>
      <c r="C439" t="s" s="28">
        <v>1537</v>
      </c>
      <c r="D439" t="s" s="28">
        <v>1538</v>
      </c>
      <c r="E439" t="s" s="28">
        <v>14</v>
      </c>
      <c r="F439" t="s" s="28">
        <v>82</v>
      </c>
      <c r="G439" t="s" s="29">
        <v>25</v>
      </c>
      <c r="H439" s="11"/>
      <c r="I439" t="s" s="28">
        <v>38</v>
      </c>
      <c r="J439" t="s" s="28">
        <v>56</v>
      </c>
      <c r="K439" s="30"/>
      <c r="L439" s="30"/>
      <c r="M439" t="s" s="31">
        <v>84</v>
      </c>
      <c r="N439" t="s" s="28">
        <v>20</v>
      </c>
      <c r="O439" s="11"/>
      <c r="P439" t="s" s="28">
        <v>85</v>
      </c>
      <c r="Q439" s="16">
        <v>0.125</v>
      </c>
      <c r="R439" s="13">
        <v>60</v>
      </c>
      <c r="S439" s="33">
        <v>20</v>
      </c>
      <c r="T439" t="s" s="28">
        <v>30</v>
      </c>
      <c r="U439" s="11"/>
      <c r="V439" s="11"/>
    </row>
    <row r="440" ht="85.65" customHeight="1">
      <c r="A440" t="s" s="27">
        <v>1528</v>
      </c>
      <c r="B440" t="s" s="28">
        <f>IF(COUNTIF($A440,$A441)=0,1,"")</f>
      </c>
      <c r="C440" t="s" s="28">
        <v>1539</v>
      </c>
      <c r="D440" t="s" s="28">
        <v>1540</v>
      </c>
      <c r="E440" t="s" s="28">
        <v>14</v>
      </c>
      <c r="F440" t="s" s="28">
        <v>82</v>
      </c>
      <c r="G440" t="s" s="29">
        <v>25</v>
      </c>
      <c r="H440" s="11"/>
      <c r="I440" t="s" s="28">
        <v>35</v>
      </c>
      <c r="J440" t="s" s="28">
        <v>42</v>
      </c>
      <c r="K440" s="30"/>
      <c r="L440" s="30"/>
      <c r="M440" t="s" s="31">
        <v>84</v>
      </c>
      <c r="N440" t="s" s="28">
        <v>20</v>
      </c>
      <c r="O440" s="11"/>
      <c r="P440" t="s" s="28">
        <v>85</v>
      </c>
      <c r="Q440" s="16">
        <v>0.125</v>
      </c>
      <c r="R440" s="13">
        <v>60</v>
      </c>
      <c r="S440" s="33">
        <v>20</v>
      </c>
      <c r="T440" t="s" s="28">
        <v>30</v>
      </c>
      <c r="U440" s="11"/>
      <c r="V440" s="11"/>
    </row>
    <row r="441" ht="74.65" customHeight="1">
      <c r="A441" t="s" s="27">
        <v>1528</v>
      </c>
      <c r="B441" t="s" s="28">
        <f>IF(COUNTIF($A441,$A442)=0,1,"")</f>
      </c>
      <c r="C441" t="s" s="28">
        <v>1541</v>
      </c>
      <c r="D441" t="s" s="28">
        <v>1542</v>
      </c>
      <c r="E441" t="s" s="28">
        <v>14</v>
      </c>
      <c r="F441" t="s" s="28">
        <v>82</v>
      </c>
      <c r="G441" t="s" s="29">
        <v>25</v>
      </c>
      <c r="H441" s="11"/>
      <c r="I441" t="s" s="28">
        <v>37</v>
      </c>
      <c r="J441" t="s" s="28">
        <v>48</v>
      </c>
      <c r="K441" s="30"/>
      <c r="L441" s="30"/>
      <c r="M441" t="s" s="31">
        <v>84</v>
      </c>
      <c r="N441" t="s" s="28">
        <v>20</v>
      </c>
      <c r="O441" s="11"/>
      <c r="P441" t="s" s="28">
        <v>85</v>
      </c>
      <c r="Q441" s="16">
        <v>0.2708333333333333</v>
      </c>
      <c r="R441" s="13">
        <v>90</v>
      </c>
      <c r="S441" s="33">
        <v>13.8461538461538</v>
      </c>
      <c r="T441" t="s" s="28">
        <v>30</v>
      </c>
      <c r="U441" s="11"/>
      <c r="V441" s="11"/>
    </row>
    <row r="442" ht="74.65" customHeight="1">
      <c r="A442" t="s" s="27">
        <v>1528</v>
      </c>
      <c r="B442" t="s" s="28">
        <f>IF(COUNTIF($A442,$A443)=0,1,"")</f>
      </c>
      <c r="C442" t="s" s="28">
        <v>1543</v>
      </c>
      <c r="D442" t="s" s="28">
        <v>1544</v>
      </c>
      <c r="E442" t="s" s="28">
        <v>14</v>
      </c>
      <c r="F442" t="s" s="28">
        <v>82</v>
      </c>
      <c r="G442" t="s" s="29">
        <v>25</v>
      </c>
      <c r="H442" s="11"/>
      <c r="I442" t="s" s="28">
        <v>35</v>
      </c>
      <c r="J442" t="s" s="28">
        <v>11</v>
      </c>
      <c r="K442" s="30"/>
      <c r="L442" s="30"/>
      <c r="M442" t="s" s="31">
        <v>84</v>
      </c>
      <c r="N442" t="s" s="28">
        <v>20</v>
      </c>
      <c r="O442" s="11"/>
      <c r="P442" t="s" s="28">
        <v>85</v>
      </c>
      <c r="Q442" s="16">
        <v>0.1875</v>
      </c>
      <c r="R442" s="13">
        <v>90</v>
      </c>
      <c r="S442" s="33">
        <v>20</v>
      </c>
      <c r="T442" t="s" s="28">
        <v>30</v>
      </c>
      <c r="U442" s="11"/>
      <c r="V442" s="11"/>
    </row>
    <row r="443" ht="85.65" customHeight="1">
      <c r="A443" t="s" s="27">
        <v>1528</v>
      </c>
      <c r="B443" t="s" s="28">
        <f>IF(COUNTIF($A443,$A444)=0,1,"")</f>
      </c>
      <c r="C443" t="s" s="28">
        <v>1545</v>
      </c>
      <c r="D443" t="s" s="28">
        <v>1546</v>
      </c>
      <c r="E443" t="s" s="28">
        <v>14</v>
      </c>
      <c r="F443" t="s" s="28">
        <v>82</v>
      </c>
      <c r="G443" t="s" s="29">
        <v>25</v>
      </c>
      <c r="H443" s="11"/>
      <c r="I443" t="s" s="28">
        <v>35</v>
      </c>
      <c r="J443" t="s" s="28">
        <v>43</v>
      </c>
      <c r="K443" s="30"/>
      <c r="L443" s="30"/>
      <c r="M443" t="s" s="31">
        <v>84</v>
      </c>
      <c r="N443" t="s" s="28">
        <v>20</v>
      </c>
      <c r="O443" s="11"/>
      <c r="P443" t="s" s="28">
        <v>85</v>
      </c>
      <c r="Q443" s="16">
        <v>0.1875</v>
      </c>
      <c r="R443" s="13">
        <v>90</v>
      </c>
      <c r="S443" s="33">
        <v>20</v>
      </c>
      <c r="T443" t="s" s="28">
        <v>30</v>
      </c>
      <c r="U443" s="11"/>
      <c r="V443" s="11"/>
    </row>
    <row r="444" ht="85.65" customHeight="1">
      <c r="A444" t="s" s="27">
        <v>1528</v>
      </c>
      <c r="B444" s="10">
        <f>IF(COUNTIF($A444,$A445)=0,1,"")</f>
        <v>1</v>
      </c>
      <c r="C444" t="s" s="28">
        <v>1547</v>
      </c>
      <c r="D444" t="s" s="28">
        <v>1548</v>
      </c>
      <c r="E444" t="s" s="28">
        <v>14</v>
      </c>
      <c r="F444" t="s" s="28">
        <v>82</v>
      </c>
      <c r="G444" t="s" s="29">
        <v>25</v>
      </c>
      <c r="H444" s="11"/>
      <c r="I444" t="s" s="28">
        <v>35</v>
      </c>
      <c r="J444" t="s" s="28">
        <v>55</v>
      </c>
      <c r="K444" s="30"/>
      <c r="L444" s="30"/>
      <c r="M444" t="s" s="31">
        <v>84</v>
      </c>
      <c r="N444" t="s" s="28">
        <v>20</v>
      </c>
      <c r="O444" s="11"/>
      <c r="P444" t="s" s="28">
        <v>85</v>
      </c>
      <c r="Q444" s="16">
        <v>0.1875</v>
      </c>
      <c r="R444" s="13">
        <v>90</v>
      </c>
      <c r="S444" s="33">
        <v>20</v>
      </c>
      <c r="T444" t="s" s="28">
        <v>30</v>
      </c>
      <c r="U444" s="11"/>
      <c r="V444" s="11"/>
    </row>
    <row r="445" ht="118.65" customHeight="1">
      <c r="A445" t="s" s="27">
        <v>1549</v>
      </c>
      <c r="B445" t="s" s="28">
        <f>IF(COUNTIF($A445,$A446)=0,1,"")</f>
      </c>
      <c r="C445" t="s" s="28">
        <v>1550</v>
      </c>
      <c r="D445" t="s" s="28">
        <v>1551</v>
      </c>
      <c r="E445" t="s" s="28">
        <v>14</v>
      </c>
      <c r="F445" t="s" s="28">
        <v>82</v>
      </c>
      <c r="G445" t="s" s="29">
        <v>25</v>
      </c>
      <c r="H445" t="s" s="28">
        <v>1552</v>
      </c>
      <c r="I445" t="s" s="28">
        <v>35</v>
      </c>
      <c r="J445" t="s" s="28">
        <v>43</v>
      </c>
      <c r="K445" s="30"/>
      <c r="L445" s="30"/>
      <c r="M445" t="s" s="31">
        <v>84</v>
      </c>
      <c r="N445" t="s" s="28">
        <v>20</v>
      </c>
      <c r="O445" t="s" s="28">
        <v>1553</v>
      </c>
      <c r="P445" t="s" s="28">
        <v>85</v>
      </c>
      <c r="Q445" s="16">
        <v>0.125</v>
      </c>
      <c r="R445" s="13">
        <v>30</v>
      </c>
      <c r="S445" s="33">
        <v>10</v>
      </c>
      <c r="T445" t="s" s="28">
        <v>30</v>
      </c>
      <c r="U445" t="s" s="28">
        <v>1554</v>
      </c>
      <c r="V445" s="11"/>
    </row>
    <row r="446" ht="85.65" customHeight="1">
      <c r="A446" t="s" s="27">
        <v>1549</v>
      </c>
      <c r="B446" t="s" s="28">
        <f>IF(COUNTIF($A446,$A447)=0,1,"")</f>
      </c>
      <c r="C446" t="s" s="28">
        <v>600</v>
      </c>
      <c r="D446" t="s" s="28">
        <v>1555</v>
      </c>
      <c r="E446" t="s" s="28">
        <v>14</v>
      </c>
      <c r="F446" t="s" s="28">
        <v>82</v>
      </c>
      <c r="G446" t="s" s="29">
        <v>25</v>
      </c>
      <c r="H446" s="11"/>
      <c r="I446" t="s" s="28">
        <v>36</v>
      </c>
      <c r="J446" t="s" s="28">
        <v>51</v>
      </c>
      <c r="K446" s="30"/>
      <c r="L446" s="30"/>
      <c r="M446" t="s" s="31">
        <v>84</v>
      </c>
      <c r="N446" t="s" s="28">
        <v>20</v>
      </c>
      <c r="O446" s="11"/>
      <c r="P446" t="s" s="28">
        <v>85</v>
      </c>
      <c r="Q446" s="16">
        <v>0.08333333333333333</v>
      </c>
      <c r="R446" s="13">
        <v>30</v>
      </c>
      <c r="S446" s="33">
        <v>15</v>
      </c>
      <c r="T446" t="s" s="28">
        <v>29</v>
      </c>
      <c r="U446" t="s" s="28">
        <v>1556</v>
      </c>
      <c r="V446" s="11"/>
    </row>
    <row r="447" ht="96.65" customHeight="1">
      <c r="A447" t="s" s="27">
        <v>1549</v>
      </c>
      <c r="B447" s="10">
        <f>IF(COUNTIF($A447,$A448)=0,1,"")</f>
        <v>1</v>
      </c>
      <c r="C447" t="s" s="28">
        <v>1557</v>
      </c>
      <c r="D447" t="s" s="28">
        <v>1558</v>
      </c>
      <c r="E447" t="s" s="28">
        <v>14</v>
      </c>
      <c r="F447" t="s" s="28">
        <v>82</v>
      </c>
      <c r="G447" t="s" s="29">
        <v>25</v>
      </c>
      <c r="H447" s="11"/>
      <c r="I447" t="s" s="28">
        <v>37</v>
      </c>
      <c r="J447" t="s" s="28">
        <v>48</v>
      </c>
      <c r="K447" s="30"/>
      <c r="L447" s="30"/>
      <c r="M447" t="s" s="31">
        <v>84</v>
      </c>
      <c r="N447" t="s" s="28">
        <v>20</v>
      </c>
      <c r="O447" s="11"/>
      <c r="P447" t="s" s="28">
        <v>85</v>
      </c>
      <c r="Q447" s="16">
        <v>0.08333333333333333</v>
      </c>
      <c r="R447" s="13">
        <v>0</v>
      </c>
      <c r="S447" t="s" s="32">
        <v>82</v>
      </c>
      <c r="T447" t="s" s="28">
        <v>29</v>
      </c>
      <c r="U447" t="s" s="28">
        <v>1559</v>
      </c>
      <c r="V447" s="11"/>
    </row>
    <row r="448" ht="206.65" customHeight="1">
      <c r="A448" t="s" s="27">
        <v>1560</v>
      </c>
      <c r="B448" s="10">
        <f>IF(COUNTIF($A448,$A449)=0,1,"")</f>
        <v>1</v>
      </c>
      <c r="C448" t="s" s="28">
        <v>1561</v>
      </c>
      <c r="D448" t="s" s="28">
        <v>1562</v>
      </c>
      <c r="E448" t="s" s="28">
        <v>14</v>
      </c>
      <c r="F448" t="s" s="28">
        <v>82</v>
      </c>
      <c r="G448" t="s" s="29">
        <v>25</v>
      </c>
      <c r="H448" t="s" s="28">
        <v>1563</v>
      </c>
      <c r="I448" t="s" s="28">
        <v>35</v>
      </c>
      <c r="J448" t="s" s="28">
        <v>42</v>
      </c>
      <c r="K448" s="30"/>
      <c r="L448" s="30"/>
      <c r="M448" t="s" s="31">
        <v>84</v>
      </c>
      <c r="N448" t="s" s="28">
        <v>20</v>
      </c>
      <c r="O448" t="s" s="28">
        <v>20</v>
      </c>
      <c r="P448" t="s" s="28">
        <v>85</v>
      </c>
      <c r="Q448" s="16">
        <v>0.08333333333333333</v>
      </c>
      <c r="R448" t="s" s="28">
        <v>20</v>
      </c>
      <c r="S448" t="s" s="32">
        <v>82</v>
      </c>
      <c r="T448" t="s" s="28">
        <v>30</v>
      </c>
      <c r="U448" t="s" s="28">
        <v>1564</v>
      </c>
      <c r="V448" s="11"/>
    </row>
    <row r="449" ht="107.65" customHeight="1">
      <c r="A449" t="s" s="27">
        <v>1565</v>
      </c>
      <c r="B449" s="10">
        <f>IF(COUNTIF($A449,$A450)=0,1,"")</f>
        <v>1</v>
      </c>
      <c r="C449" t="s" s="28">
        <v>410</v>
      </c>
      <c r="D449" t="s" s="28">
        <v>1566</v>
      </c>
      <c r="E449" t="s" s="28">
        <v>14</v>
      </c>
      <c r="F449" t="s" s="28">
        <v>82</v>
      </c>
      <c r="G449" t="s" s="29">
        <v>25</v>
      </c>
      <c r="H449" t="s" s="28">
        <v>1567</v>
      </c>
      <c r="I449" t="s" s="28">
        <v>37</v>
      </c>
      <c r="J449" t="s" s="28">
        <v>49</v>
      </c>
      <c r="K449" s="30"/>
      <c r="L449" s="30"/>
      <c r="M449" t="s" s="31">
        <v>84</v>
      </c>
      <c r="N449" t="s" s="28">
        <v>20</v>
      </c>
      <c r="O449" t="s" s="28">
        <v>20</v>
      </c>
      <c r="P449" t="s" s="28">
        <v>85</v>
      </c>
      <c r="Q449" s="16">
        <v>0.25</v>
      </c>
      <c r="R449" t="s" s="28">
        <v>20</v>
      </c>
      <c r="S449" t="s" s="32">
        <v>82</v>
      </c>
      <c r="T449" t="s" s="28">
        <v>30</v>
      </c>
      <c r="U449" t="s" s="28">
        <v>1568</v>
      </c>
      <c r="V449" s="11"/>
    </row>
    <row r="450" ht="140.65" customHeight="1">
      <c r="A450" t="s" s="27">
        <v>1569</v>
      </c>
      <c r="B450" t="s" s="28">
        <f>IF(COUNTIF($A450,$A451)=0,1,"")</f>
      </c>
      <c r="C450" t="s" s="28">
        <v>1570</v>
      </c>
      <c r="D450" t="s" s="28">
        <v>1571</v>
      </c>
      <c r="E450" t="s" s="28">
        <v>14</v>
      </c>
      <c r="F450" t="s" s="28">
        <v>82</v>
      </c>
      <c r="G450" t="s" s="29">
        <v>25</v>
      </c>
      <c r="H450" t="s" s="28">
        <v>1572</v>
      </c>
      <c r="I450" t="s" s="28">
        <v>36</v>
      </c>
      <c r="J450" t="s" s="28">
        <v>47</v>
      </c>
      <c r="K450" s="30"/>
      <c r="L450" s="30"/>
      <c r="M450" t="s" s="31">
        <v>84</v>
      </c>
      <c r="N450" t="s" s="28">
        <v>20</v>
      </c>
      <c r="O450" t="s" s="28">
        <v>1573</v>
      </c>
      <c r="P450" t="s" s="28">
        <v>85</v>
      </c>
      <c r="Q450" t="s" s="28">
        <v>20</v>
      </c>
      <c r="R450" s="13">
        <v>0</v>
      </c>
      <c r="S450" t="s" s="32">
        <v>82</v>
      </c>
      <c r="T450" t="s" s="28">
        <v>20</v>
      </c>
      <c r="U450" t="s" s="28">
        <v>1574</v>
      </c>
      <c r="V450" s="11"/>
    </row>
    <row r="451" ht="129.65" customHeight="1">
      <c r="A451" t="s" s="27">
        <v>1569</v>
      </c>
      <c r="B451" t="s" s="28">
        <f>IF(COUNTIF($A451,$A452)=0,1,"")</f>
      </c>
      <c r="C451" t="s" s="28">
        <v>1575</v>
      </c>
      <c r="D451" t="s" s="28">
        <v>1576</v>
      </c>
      <c r="E451" t="s" s="28">
        <v>14</v>
      </c>
      <c r="F451" t="s" s="28">
        <v>82</v>
      </c>
      <c r="G451" t="s" s="29">
        <v>25</v>
      </c>
      <c r="H451" s="11"/>
      <c r="I451" t="s" s="28">
        <v>35</v>
      </c>
      <c r="J451" t="s" s="28">
        <v>46</v>
      </c>
      <c r="K451" s="30"/>
      <c r="L451" s="30"/>
      <c r="M451" t="s" s="31">
        <v>84</v>
      </c>
      <c r="N451" t="s" s="28">
        <v>20</v>
      </c>
      <c r="O451" s="11"/>
      <c r="P451" t="s" s="28">
        <v>20</v>
      </c>
      <c r="Q451" t="s" s="28">
        <v>20</v>
      </c>
      <c r="R451" s="13">
        <v>0</v>
      </c>
      <c r="S451" t="s" s="32">
        <v>82</v>
      </c>
      <c r="T451" t="s" s="28">
        <v>20</v>
      </c>
      <c r="U451" s="11"/>
      <c r="V451" s="11"/>
    </row>
    <row r="452" ht="96.65" customHeight="1">
      <c r="A452" t="s" s="27">
        <v>1569</v>
      </c>
      <c r="B452" t="s" s="28">
        <f>IF(COUNTIF($A452,$A453)=0,1,"")</f>
      </c>
      <c r="C452" t="s" s="28">
        <v>1577</v>
      </c>
      <c r="D452" t="s" s="28">
        <v>1578</v>
      </c>
      <c r="E452" t="s" s="28">
        <v>14</v>
      </c>
      <c r="F452" t="s" s="28">
        <v>82</v>
      </c>
      <c r="G452" t="s" s="29">
        <v>25</v>
      </c>
      <c r="H452" s="11"/>
      <c r="I452" t="s" s="28">
        <v>35</v>
      </c>
      <c r="J452" t="s" s="28">
        <v>42</v>
      </c>
      <c r="K452" s="30"/>
      <c r="L452" s="30"/>
      <c r="M452" t="s" s="31">
        <v>84</v>
      </c>
      <c r="N452" t="s" s="28">
        <v>20</v>
      </c>
      <c r="O452" s="11"/>
      <c r="P452" t="s" s="28">
        <v>20</v>
      </c>
      <c r="Q452" t="s" s="28">
        <v>20</v>
      </c>
      <c r="R452" s="13">
        <v>0</v>
      </c>
      <c r="S452" t="s" s="32">
        <v>82</v>
      </c>
      <c r="T452" t="s" s="28">
        <v>20</v>
      </c>
      <c r="U452" s="11"/>
      <c r="V452" s="11"/>
    </row>
    <row r="453" ht="96.65" customHeight="1">
      <c r="A453" t="s" s="27">
        <v>1569</v>
      </c>
      <c r="B453" s="10">
        <f>IF(COUNTIF($A453,$A454)=0,1,"")</f>
        <v>1</v>
      </c>
      <c r="C453" t="s" s="28">
        <v>1153</v>
      </c>
      <c r="D453" t="s" s="28">
        <v>1579</v>
      </c>
      <c r="E453" t="s" s="28">
        <v>14</v>
      </c>
      <c r="F453" t="s" s="28">
        <v>82</v>
      </c>
      <c r="G453" t="s" s="29">
        <v>25</v>
      </c>
      <c r="H453" s="11"/>
      <c r="I453" t="s" s="28">
        <v>36</v>
      </c>
      <c r="J453" t="s" s="28">
        <v>47</v>
      </c>
      <c r="K453" s="30"/>
      <c r="L453" s="30"/>
      <c r="M453" t="s" s="31">
        <v>84</v>
      </c>
      <c r="N453" t="s" s="28">
        <v>20</v>
      </c>
      <c r="O453" s="11"/>
      <c r="P453" t="s" s="28">
        <v>20</v>
      </c>
      <c r="Q453" t="s" s="28">
        <v>20</v>
      </c>
      <c r="R453" s="13">
        <v>0</v>
      </c>
      <c r="S453" t="s" s="32">
        <v>82</v>
      </c>
      <c r="T453" t="s" s="28">
        <v>20</v>
      </c>
      <c r="U453" s="11"/>
      <c r="V453" s="11"/>
    </row>
    <row r="454" ht="74.65" customHeight="1">
      <c r="A454" t="s" s="27">
        <v>1580</v>
      </c>
      <c r="B454" t="s" s="28">
        <f>IF(COUNTIF($A454,$A455)=0,1,"")</f>
      </c>
      <c r="C454" t="s" s="28">
        <v>1581</v>
      </c>
      <c r="D454" t="s" s="28">
        <v>1582</v>
      </c>
      <c r="E454" t="s" s="28">
        <v>14</v>
      </c>
      <c r="F454" t="s" s="28">
        <v>82</v>
      </c>
      <c r="G454" t="s" s="29">
        <v>25</v>
      </c>
      <c r="H454" t="s" s="28">
        <v>1583</v>
      </c>
      <c r="I454" t="s" s="28">
        <v>40</v>
      </c>
      <c r="J454" t="s" s="28">
        <v>11</v>
      </c>
      <c r="K454" s="30"/>
      <c r="L454" s="30"/>
      <c r="M454" t="s" s="31">
        <v>84</v>
      </c>
      <c r="N454" s="11"/>
      <c r="O454" s="11"/>
      <c r="P454" t="s" s="28">
        <v>85</v>
      </c>
      <c r="Q454" s="16">
        <v>0.07291666666666667</v>
      </c>
      <c r="R454" s="13">
        <v>0</v>
      </c>
      <c r="S454" t="s" s="32">
        <v>82</v>
      </c>
      <c r="T454" t="s" s="28">
        <v>30</v>
      </c>
      <c r="U454" t="s" s="28">
        <v>1584</v>
      </c>
      <c r="V454" s="11"/>
    </row>
    <row r="455" ht="96.65" customHeight="1">
      <c r="A455" t="s" s="27">
        <v>1580</v>
      </c>
      <c r="B455" t="s" s="28">
        <f>IF(COUNTIF($A455,$A456)=0,1,"")</f>
      </c>
      <c r="C455" t="s" s="28">
        <v>1585</v>
      </c>
      <c r="D455" t="s" s="28">
        <v>1586</v>
      </c>
      <c r="E455" t="s" s="28">
        <v>14</v>
      </c>
      <c r="F455" t="s" s="28">
        <v>82</v>
      </c>
      <c r="G455" t="s" s="29">
        <v>25</v>
      </c>
      <c r="H455" t="s" s="28">
        <v>1587</v>
      </c>
      <c r="I455" t="s" s="28">
        <v>38</v>
      </c>
      <c r="J455" t="s" s="28">
        <v>56</v>
      </c>
      <c r="K455" s="30"/>
      <c r="L455" s="30"/>
      <c r="M455" t="s" s="31">
        <v>84</v>
      </c>
      <c r="N455" t="s" s="28">
        <v>20</v>
      </c>
      <c r="O455" t="s" s="28">
        <v>20</v>
      </c>
      <c r="P455" t="s" s="28">
        <v>85</v>
      </c>
      <c r="Q455" s="16">
        <v>0.07291666666666667</v>
      </c>
      <c r="R455" s="13">
        <v>0</v>
      </c>
      <c r="S455" t="s" s="32">
        <v>82</v>
      </c>
      <c r="T455" t="s" s="28">
        <v>30</v>
      </c>
      <c r="U455" t="s" s="28">
        <v>1588</v>
      </c>
      <c r="V455" s="11"/>
    </row>
    <row r="456" ht="85.65" customHeight="1">
      <c r="A456" t="s" s="27">
        <v>1580</v>
      </c>
      <c r="B456" s="10">
        <f>IF(COUNTIF($A456,$A457)=0,1,"")</f>
        <v>1</v>
      </c>
      <c r="C456" t="s" s="28">
        <v>478</v>
      </c>
      <c r="D456" t="s" s="28">
        <v>1589</v>
      </c>
      <c r="E456" t="s" s="28">
        <v>14</v>
      </c>
      <c r="F456" t="s" s="28">
        <v>82</v>
      </c>
      <c r="G456" t="s" s="29">
        <v>25</v>
      </c>
      <c r="H456" s="11"/>
      <c r="I456" t="s" s="28">
        <v>36</v>
      </c>
      <c r="J456" t="s" s="28">
        <v>51</v>
      </c>
      <c r="K456" s="30"/>
      <c r="L456" s="30"/>
      <c r="M456" t="s" s="31">
        <v>84</v>
      </c>
      <c r="N456" s="11"/>
      <c r="O456" s="11"/>
      <c r="P456" t="s" s="28">
        <v>85</v>
      </c>
      <c r="Q456" s="16">
        <v>0.07291666666666667</v>
      </c>
      <c r="R456" s="13">
        <v>0</v>
      </c>
      <c r="S456" t="s" s="32">
        <v>82</v>
      </c>
      <c r="T456" t="s" s="28">
        <v>30</v>
      </c>
      <c r="U456" s="11"/>
      <c r="V456" s="11"/>
    </row>
    <row r="457" ht="63.65" customHeight="1">
      <c r="A457" t="s" s="27">
        <v>1590</v>
      </c>
      <c r="B457" s="10">
        <f>IF(COUNTIF($A457,$A458)=0,1,"")</f>
        <v>1</v>
      </c>
      <c r="C457" t="s" s="28">
        <v>1591</v>
      </c>
      <c r="D457" t="s" s="28">
        <v>1592</v>
      </c>
      <c r="E457" t="s" s="28">
        <v>14</v>
      </c>
      <c r="F457" t="s" s="28">
        <v>82</v>
      </c>
      <c r="G457" t="s" s="29">
        <v>25</v>
      </c>
      <c r="H457" t="s" s="28">
        <v>1593</v>
      </c>
      <c r="I457" t="s" s="28">
        <v>36</v>
      </c>
      <c r="J457" t="s" s="28">
        <v>51</v>
      </c>
      <c r="K457" s="30"/>
      <c r="L457" s="30"/>
      <c r="M457" t="s" s="31">
        <v>84</v>
      </c>
      <c r="N457" t="s" s="28">
        <v>1594</v>
      </c>
      <c r="O457" t="s" s="28">
        <v>20</v>
      </c>
      <c r="P457" t="s" s="28">
        <v>85</v>
      </c>
      <c r="Q457" s="16">
        <v>0.04166666666666666</v>
      </c>
      <c r="R457" s="13">
        <v>0</v>
      </c>
      <c r="S457" t="s" s="32">
        <v>82</v>
      </c>
      <c r="T457" t="s" s="28">
        <v>29</v>
      </c>
      <c r="U457" t="s" s="28">
        <v>1595</v>
      </c>
      <c r="V457" s="11"/>
    </row>
    <row r="458" ht="52.65" customHeight="1">
      <c r="A458" t="s" s="27">
        <v>1596</v>
      </c>
      <c r="B458" s="10">
        <f>IF(COUNTIF($A458,$A459)=0,1,"")</f>
        <v>1</v>
      </c>
      <c r="C458" t="s" s="28">
        <v>1597</v>
      </c>
      <c r="D458" t="s" s="28">
        <v>1598</v>
      </c>
      <c r="E458" t="s" s="28">
        <v>14</v>
      </c>
      <c r="F458" t="s" s="28">
        <v>82</v>
      </c>
      <c r="G458" t="s" s="29">
        <v>25</v>
      </c>
      <c r="H458" t="s" s="28">
        <v>1599</v>
      </c>
      <c r="I458" t="s" s="28">
        <v>36</v>
      </c>
      <c r="J458" t="s" s="28">
        <v>51</v>
      </c>
      <c r="K458" s="30"/>
      <c r="L458" s="30"/>
      <c r="M458" t="s" s="31">
        <v>84</v>
      </c>
      <c r="N458" t="s" s="28">
        <v>20</v>
      </c>
      <c r="O458" t="s" s="28">
        <v>20</v>
      </c>
      <c r="P458" t="s" s="28">
        <v>85</v>
      </c>
      <c r="Q458" s="16">
        <v>0.04166666666666666</v>
      </c>
      <c r="R458" s="13">
        <v>0</v>
      </c>
      <c r="S458" t="s" s="32">
        <v>82</v>
      </c>
      <c r="T458" t="s" s="28">
        <v>29</v>
      </c>
      <c r="U458" t="s" s="28">
        <v>1135</v>
      </c>
      <c r="V458" s="11"/>
    </row>
    <row r="459" ht="107.65" customHeight="1">
      <c r="A459" t="s" s="27">
        <v>1600</v>
      </c>
      <c r="B459" t="s" s="28">
        <f>IF(COUNTIF($A459,$A460)=0,1,"")</f>
      </c>
      <c r="C459" t="s" s="28">
        <v>1601</v>
      </c>
      <c r="D459" t="s" s="28">
        <v>1602</v>
      </c>
      <c r="E459" t="s" s="28">
        <v>14</v>
      </c>
      <c r="F459" t="s" s="28">
        <v>82</v>
      </c>
      <c r="G459" t="s" s="29">
        <v>25</v>
      </c>
      <c r="H459" t="s" s="28">
        <v>1603</v>
      </c>
      <c r="I459" t="s" s="28">
        <v>37</v>
      </c>
      <c r="J459" t="s" s="28">
        <v>49</v>
      </c>
      <c r="K459" s="30"/>
      <c r="L459" s="30"/>
      <c r="M459" t="s" s="31">
        <v>84</v>
      </c>
      <c r="N459" t="s" s="28">
        <v>20</v>
      </c>
      <c r="O459" t="s" s="28">
        <v>20</v>
      </c>
      <c r="P459" t="s" s="28">
        <v>85</v>
      </c>
      <c r="Q459" s="16">
        <v>0.1041666666666667</v>
      </c>
      <c r="R459" s="13">
        <v>0</v>
      </c>
      <c r="S459" t="s" s="32">
        <v>82</v>
      </c>
      <c r="T459" t="s" s="28">
        <v>29</v>
      </c>
      <c r="U459" t="s" s="28">
        <v>1556</v>
      </c>
      <c r="V459" s="11"/>
    </row>
    <row r="460" ht="118.65" customHeight="1">
      <c r="A460" t="s" s="27">
        <v>1600</v>
      </c>
      <c r="B460" t="s" s="28">
        <f>IF(COUNTIF($A460,$A461)=0,1,"")</f>
      </c>
      <c r="C460" t="s" s="28">
        <v>1604</v>
      </c>
      <c r="D460" t="s" s="28">
        <v>1605</v>
      </c>
      <c r="E460" t="s" s="28">
        <v>14</v>
      </c>
      <c r="F460" t="s" s="28">
        <v>82</v>
      </c>
      <c r="G460" t="s" s="29">
        <v>25</v>
      </c>
      <c r="H460" t="s" s="28">
        <v>1606</v>
      </c>
      <c r="I460" t="s" s="28">
        <v>36</v>
      </c>
      <c r="J460" t="s" s="28">
        <v>51</v>
      </c>
      <c r="K460" s="30"/>
      <c r="L460" s="30"/>
      <c r="M460" t="s" s="31">
        <v>84</v>
      </c>
      <c r="N460" t="s" s="28">
        <v>20</v>
      </c>
      <c r="O460" t="s" s="28">
        <v>1607</v>
      </c>
      <c r="P460" t="s" s="28">
        <v>85</v>
      </c>
      <c r="Q460" s="16">
        <v>0.08333333333333333</v>
      </c>
      <c r="R460" s="13">
        <v>0</v>
      </c>
      <c r="S460" t="s" s="32">
        <v>82</v>
      </c>
      <c r="T460" t="s" s="28">
        <v>29</v>
      </c>
      <c r="U460" t="s" s="28">
        <v>1556</v>
      </c>
      <c r="V460" s="11"/>
    </row>
    <row r="461" ht="107.65" customHeight="1">
      <c r="A461" t="s" s="27">
        <v>1600</v>
      </c>
      <c r="B461" s="10">
        <f>IF(COUNTIF($A461,$A462)=0,1,"")</f>
        <v>1</v>
      </c>
      <c r="C461" t="s" s="28">
        <v>1608</v>
      </c>
      <c r="D461" t="s" s="28">
        <v>1609</v>
      </c>
      <c r="E461" t="s" s="28">
        <v>14</v>
      </c>
      <c r="F461" t="s" s="28">
        <v>82</v>
      </c>
      <c r="G461" t="s" s="29">
        <v>25</v>
      </c>
      <c r="H461" s="11"/>
      <c r="I461" t="s" s="28">
        <v>37</v>
      </c>
      <c r="J461" t="s" s="28">
        <v>49</v>
      </c>
      <c r="K461" s="30"/>
      <c r="L461" s="30"/>
      <c r="M461" t="s" s="31">
        <v>84</v>
      </c>
      <c r="N461" t="s" s="28">
        <v>20</v>
      </c>
      <c r="O461" s="11"/>
      <c r="P461" t="s" s="28">
        <v>85</v>
      </c>
      <c r="Q461" s="16">
        <v>0.08333333333333333</v>
      </c>
      <c r="R461" s="13">
        <v>0</v>
      </c>
      <c r="S461" t="s" s="32">
        <v>82</v>
      </c>
      <c r="T461" t="s" s="28">
        <v>29</v>
      </c>
      <c r="U461" t="s" s="28">
        <v>1556</v>
      </c>
      <c r="V461" s="11"/>
    </row>
    <row r="462" ht="118.65" customHeight="1">
      <c r="A462" t="s" s="27">
        <v>1610</v>
      </c>
      <c r="B462" s="10">
        <f>IF(COUNTIF($A462,$A463)=0,1,"")</f>
        <v>1</v>
      </c>
      <c r="C462" t="s" s="28">
        <v>1611</v>
      </c>
      <c r="D462" t="s" s="28">
        <v>1612</v>
      </c>
      <c r="E462" t="s" s="28">
        <v>14</v>
      </c>
      <c r="F462" t="s" s="28">
        <v>82</v>
      </c>
      <c r="G462" t="s" s="29">
        <v>25</v>
      </c>
      <c r="H462" t="s" s="28">
        <v>1613</v>
      </c>
      <c r="I462" t="s" s="28">
        <v>37</v>
      </c>
      <c r="J462" t="s" s="28">
        <v>49</v>
      </c>
      <c r="K462" s="30"/>
      <c r="L462" s="30"/>
      <c r="M462" t="s" s="31">
        <v>84</v>
      </c>
      <c r="N462" t="s" s="28">
        <v>20</v>
      </c>
      <c r="O462" t="s" s="28">
        <v>1614</v>
      </c>
      <c r="P462" t="s" s="28">
        <v>181</v>
      </c>
      <c r="Q462" s="16">
        <v>0.625</v>
      </c>
      <c r="R462" s="13">
        <v>0</v>
      </c>
      <c r="S462" t="s" s="32">
        <v>82</v>
      </c>
      <c r="T462" t="s" s="28">
        <v>29</v>
      </c>
      <c r="U462" t="s" s="28">
        <v>1615</v>
      </c>
      <c r="V462" s="11"/>
    </row>
    <row r="463" ht="118.65" customHeight="1">
      <c r="A463" t="s" s="27">
        <v>1616</v>
      </c>
      <c r="B463" t="s" s="28">
        <f>IF(COUNTIF($A463,$A464)=0,1,"")</f>
      </c>
      <c r="C463" t="s" s="28">
        <v>1617</v>
      </c>
      <c r="D463" t="s" s="28">
        <v>1618</v>
      </c>
      <c r="E463" t="s" s="28">
        <v>14</v>
      </c>
      <c r="F463" t="s" s="28">
        <v>1619</v>
      </c>
      <c r="G463" t="s" s="29">
        <v>24</v>
      </c>
      <c r="H463" t="s" s="28">
        <v>1620</v>
      </c>
      <c r="I463" t="s" s="28">
        <v>40</v>
      </c>
      <c r="J463" t="s" s="28">
        <v>40</v>
      </c>
      <c r="K463" t="s" s="31">
        <v>84</v>
      </c>
      <c r="L463" s="30"/>
      <c r="M463" t="s" s="31">
        <v>84</v>
      </c>
      <c r="N463" t="s" s="28">
        <v>20</v>
      </c>
      <c r="O463" t="s" s="28">
        <v>20</v>
      </c>
      <c r="P463" t="s" s="28">
        <v>1621</v>
      </c>
      <c r="Q463" s="16">
        <v>1.166666666666667</v>
      </c>
      <c r="R463" s="13">
        <v>550</v>
      </c>
      <c r="S463" s="33">
        <v>19.6428571428571</v>
      </c>
      <c r="T463" t="s" s="28">
        <v>20</v>
      </c>
      <c r="U463" t="s" s="28">
        <v>1622</v>
      </c>
      <c r="V463" s="11"/>
    </row>
    <row r="464" ht="74.65" customHeight="1">
      <c r="A464" t="s" s="27">
        <v>1616</v>
      </c>
      <c r="B464" s="10">
        <f>IF(COUNTIF($A464,$A465)=0,1,"")</f>
        <v>1</v>
      </c>
      <c r="C464" t="s" s="28">
        <v>1623</v>
      </c>
      <c r="D464" t="s" s="28">
        <v>1624</v>
      </c>
      <c r="E464" t="s" s="28">
        <v>14</v>
      </c>
      <c r="F464" t="s" s="28">
        <v>1625</v>
      </c>
      <c r="G464" t="s" s="29">
        <v>24</v>
      </c>
      <c r="H464" s="11"/>
      <c r="I464" t="s" s="28">
        <v>40</v>
      </c>
      <c r="J464" t="s" s="28">
        <v>40</v>
      </c>
      <c r="K464" s="30"/>
      <c r="L464" s="30"/>
      <c r="M464" t="s" s="31">
        <v>84</v>
      </c>
      <c r="N464" t="s" s="28">
        <v>20</v>
      </c>
      <c r="O464" t="s" s="28">
        <v>20</v>
      </c>
      <c r="P464" t="s" s="28">
        <v>1626</v>
      </c>
      <c r="Q464" s="16">
        <v>28</v>
      </c>
      <c r="R464" s="13">
        <v>450</v>
      </c>
      <c r="S464" s="33">
        <v>0.669642857142857</v>
      </c>
      <c r="T464" t="s" s="28">
        <v>20</v>
      </c>
      <c r="U464" t="s" s="28">
        <v>1627</v>
      </c>
      <c r="V464" s="11"/>
    </row>
    <row r="465" ht="107.65" customHeight="1">
      <c r="A465" t="s" s="27">
        <v>1628</v>
      </c>
      <c r="B465" t="s" s="28">
        <f>IF(COUNTIF($A465,$A466)=0,1,"")</f>
      </c>
      <c r="C465" t="s" s="28">
        <v>1629</v>
      </c>
      <c r="D465" t="s" s="28">
        <v>1630</v>
      </c>
      <c r="E465" t="s" s="28">
        <v>14</v>
      </c>
      <c r="F465" t="s" s="28">
        <v>1631</v>
      </c>
      <c r="G465" t="s" s="29">
        <v>24</v>
      </c>
      <c r="H465" t="s" s="28">
        <v>1632</v>
      </c>
      <c r="I465" t="s" s="28">
        <v>40</v>
      </c>
      <c r="J465" t="s" s="28">
        <v>11</v>
      </c>
      <c r="K465" s="30"/>
      <c r="L465" s="30"/>
      <c r="M465" t="s" s="31">
        <v>84</v>
      </c>
      <c r="N465" t="s" s="28">
        <v>20</v>
      </c>
      <c r="O465" t="s" s="39">
        <v>1633</v>
      </c>
      <c r="P465" t="s" s="28">
        <v>1634</v>
      </c>
      <c r="Q465" s="16">
        <v>0.5</v>
      </c>
      <c r="R465" s="13">
        <v>214</v>
      </c>
      <c r="S465" s="33">
        <v>17.8333333333333</v>
      </c>
      <c r="T465" t="s" s="28">
        <v>30</v>
      </c>
      <c r="U465" t="s" s="28">
        <v>1635</v>
      </c>
      <c r="V465" s="11"/>
    </row>
    <row r="466" ht="85.65" customHeight="1">
      <c r="A466" t="s" s="27">
        <v>1628</v>
      </c>
      <c r="B466" t="s" s="28">
        <f>IF(COUNTIF($A466,$A467)=0,1,"")</f>
      </c>
      <c r="C466" t="s" s="28">
        <v>1636</v>
      </c>
      <c r="D466" t="s" s="28">
        <v>1637</v>
      </c>
      <c r="E466" t="s" s="28">
        <v>14</v>
      </c>
      <c r="F466" t="s" s="28">
        <v>1631</v>
      </c>
      <c r="G466" t="s" s="29">
        <v>24</v>
      </c>
      <c r="H466" s="11"/>
      <c r="I466" t="s" s="28">
        <v>37</v>
      </c>
      <c r="J466" t="s" s="28">
        <v>49</v>
      </c>
      <c r="K466" s="30"/>
      <c r="L466" s="30"/>
      <c r="M466" t="s" s="31">
        <v>84</v>
      </c>
      <c r="N466" t="s" s="28">
        <v>20</v>
      </c>
      <c r="O466" s="11"/>
      <c r="P466" t="s" s="28">
        <v>85</v>
      </c>
      <c r="Q466" s="16">
        <v>0.08333333333333333</v>
      </c>
      <c r="R466" s="13">
        <v>40</v>
      </c>
      <c r="S466" s="33">
        <v>20</v>
      </c>
      <c r="T466" t="s" s="28">
        <v>29</v>
      </c>
      <c r="U466" s="11"/>
      <c r="V466" s="11"/>
    </row>
    <row r="467" ht="63.65" customHeight="1">
      <c r="A467" t="s" s="27">
        <v>1628</v>
      </c>
      <c r="B467" t="s" s="28">
        <f>IF(COUNTIF($A467,$A468)=0,1,"")</f>
      </c>
      <c r="C467" t="s" s="28">
        <v>1638</v>
      </c>
      <c r="D467" t="s" s="28">
        <v>1639</v>
      </c>
      <c r="E467" t="s" s="28">
        <v>14</v>
      </c>
      <c r="F467" t="s" s="28">
        <v>1631</v>
      </c>
      <c r="G467" t="s" s="29">
        <v>24</v>
      </c>
      <c r="H467" s="11"/>
      <c r="I467" t="s" s="28">
        <v>37</v>
      </c>
      <c r="J467" t="s" s="28">
        <v>49</v>
      </c>
      <c r="K467" s="30"/>
      <c r="L467" s="30"/>
      <c r="M467" t="s" s="31">
        <v>84</v>
      </c>
      <c r="N467" t="s" s="28">
        <v>20</v>
      </c>
      <c r="O467" s="11"/>
      <c r="P467" t="s" s="28">
        <v>85</v>
      </c>
      <c r="Q467" s="16">
        <v>0.25</v>
      </c>
      <c r="R467" s="13">
        <v>107</v>
      </c>
      <c r="S467" s="33">
        <v>17.8333333333333</v>
      </c>
      <c r="T467" t="s" s="28">
        <v>30</v>
      </c>
      <c r="U467" s="11"/>
      <c r="V467" s="11"/>
    </row>
    <row r="468" ht="85.65" customHeight="1">
      <c r="A468" t="s" s="27">
        <v>1628</v>
      </c>
      <c r="B468" t="s" s="28">
        <f>IF(COUNTIF($A468,$A469)=0,1,"")</f>
      </c>
      <c r="C468" t="s" s="28">
        <v>1640</v>
      </c>
      <c r="D468" t="s" s="28">
        <v>1641</v>
      </c>
      <c r="E468" t="s" s="28">
        <v>14</v>
      </c>
      <c r="F468" t="s" s="28">
        <v>1631</v>
      </c>
      <c r="G468" t="s" s="29">
        <v>24</v>
      </c>
      <c r="H468" s="11"/>
      <c r="I468" t="s" s="28">
        <v>37</v>
      </c>
      <c r="J468" t="s" s="28">
        <v>49</v>
      </c>
      <c r="K468" s="30"/>
      <c r="L468" s="30"/>
      <c r="M468" t="s" s="31">
        <v>84</v>
      </c>
      <c r="N468" t="s" s="28">
        <v>20</v>
      </c>
      <c r="O468" s="11"/>
      <c r="P468" t="s" s="28">
        <v>85</v>
      </c>
      <c r="Q468" s="16">
        <v>0.25</v>
      </c>
      <c r="R468" s="13">
        <v>107</v>
      </c>
      <c r="S468" s="33">
        <v>17.8333333333333</v>
      </c>
      <c r="T468" t="s" s="28">
        <v>30</v>
      </c>
      <c r="U468" s="11"/>
      <c r="V468" s="11"/>
    </row>
    <row r="469" ht="74.65" customHeight="1">
      <c r="A469" t="s" s="27">
        <v>1628</v>
      </c>
      <c r="B469" t="s" s="28">
        <f>IF(COUNTIF($A469,$A470)=0,1,"")</f>
      </c>
      <c r="C469" t="s" s="28">
        <v>1642</v>
      </c>
      <c r="D469" t="s" s="28">
        <v>1643</v>
      </c>
      <c r="E469" t="s" s="28">
        <v>14</v>
      </c>
      <c r="F469" t="s" s="28">
        <v>1631</v>
      </c>
      <c r="G469" t="s" s="29">
        <v>24</v>
      </c>
      <c r="H469" s="11"/>
      <c r="I469" t="s" s="28">
        <v>37</v>
      </c>
      <c r="J469" t="s" s="28">
        <v>49</v>
      </c>
      <c r="K469" s="30"/>
      <c r="L469" s="30"/>
      <c r="M469" t="s" s="31">
        <v>84</v>
      </c>
      <c r="N469" t="s" s="28">
        <v>20</v>
      </c>
      <c r="O469" s="11"/>
      <c r="P469" t="s" s="28">
        <v>1644</v>
      </c>
      <c r="Q469" s="16">
        <v>0.75</v>
      </c>
      <c r="R469" s="13">
        <v>214</v>
      </c>
      <c r="S469" s="33">
        <v>11.8888888888889</v>
      </c>
      <c r="T469" t="s" s="28">
        <v>30</v>
      </c>
      <c r="U469" s="11"/>
      <c r="V469" s="11"/>
    </row>
    <row r="470" ht="85.65" customHeight="1">
      <c r="A470" t="s" s="27">
        <v>1628</v>
      </c>
      <c r="B470" t="s" s="28">
        <f>IF(COUNTIF($A470,$A471)=0,1,"")</f>
      </c>
      <c r="C470" t="s" s="28">
        <v>1645</v>
      </c>
      <c r="D470" t="s" s="28">
        <v>1646</v>
      </c>
      <c r="E470" t="s" s="28">
        <v>14</v>
      </c>
      <c r="F470" t="s" s="28">
        <v>1631</v>
      </c>
      <c r="G470" t="s" s="29">
        <v>24</v>
      </c>
      <c r="H470" s="11"/>
      <c r="I470" t="s" s="28">
        <v>37</v>
      </c>
      <c r="J470" t="s" s="28">
        <v>49</v>
      </c>
      <c r="K470" s="30"/>
      <c r="L470" s="30"/>
      <c r="M470" t="s" s="31">
        <v>84</v>
      </c>
      <c r="N470" t="s" s="28">
        <v>20</v>
      </c>
      <c r="O470" s="11"/>
      <c r="P470" t="s" s="28">
        <v>85</v>
      </c>
      <c r="Q470" s="16">
        <v>0.25</v>
      </c>
      <c r="R470" s="13">
        <v>107</v>
      </c>
      <c r="S470" s="33">
        <v>17.8333333333333</v>
      </c>
      <c r="T470" t="s" s="28">
        <v>30</v>
      </c>
      <c r="U470" s="11"/>
      <c r="V470" s="11"/>
    </row>
    <row r="471" ht="85.65" customHeight="1">
      <c r="A471" t="s" s="27">
        <v>1628</v>
      </c>
      <c r="B471" t="s" s="28">
        <f>IF(COUNTIF($A471,$A472)=0,1,"")</f>
      </c>
      <c r="C471" t="s" s="28">
        <v>1647</v>
      </c>
      <c r="D471" t="s" s="28">
        <v>1648</v>
      </c>
      <c r="E471" t="s" s="28">
        <v>14</v>
      </c>
      <c r="F471" t="s" s="28">
        <v>1631</v>
      </c>
      <c r="G471" t="s" s="29">
        <v>24</v>
      </c>
      <c r="H471" s="11"/>
      <c r="I471" t="s" s="28">
        <v>37</v>
      </c>
      <c r="J471" t="s" s="28">
        <v>49</v>
      </c>
      <c r="K471" s="30"/>
      <c r="L471" s="30"/>
      <c r="M471" t="s" s="31">
        <v>84</v>
      </c>
      <c r="N471" t="s" s="28">
        <v>20</v>
      </c>
      <c r="O471" s="11"/>
      <c r="P471" t="s" s="28">
        <v>85</v>
      </c>
      <c r="Q471" s="16">
        <v>0.25</v>
      </c>
      <c r="R471" s="13">
        <v>107</v>
      </c>
      <c r="S471" s="33">
        <v>17.8333333333333</v>
      </c>
      <c r="T471" t="s" s="28">
        <v>30</v>
      </c>
      <c r="U471" s="11"/>
      <c r="V471" s="11"/>
    </row>
    <row r="472" ht="85.65" customHeight="1">
      <c r="A472" t="s" s="27">
        <v>1628</v>
      </c>
      <c r="B472" s="10">
        <f>IF(COUNTIF($A472,$A473)=0,1,"")</f>
        <v>1</v>
      </c>
      <c r="C472" t="s" s="28">
        <v>1649</v>
      </c>
      <c r="D472" t="s" s="28">
        <v>1650</v>
      </c>
      <c r="E472" t="s" s="28">
        <v>14</v>
      </c>
      <c r="F472" t="s" s="28">
        <v>1631</v>
      </c>
      <c r="G472" t="s" s="29">
        <v>24</v>
      </c>
      <c r="H472" s="11"/>
      <c r="I472" t="s" s="28">
        <v>37</v>
      </c>
      <c r="J472" t="s" s="28">
        <v>49</v>
      </c>
      <c r="K472" s="30"/>
      <c r="L472" s="30"/>
      <c r="M472" t="s" s="31">
        <v>84</v>
      </c>
      <c r="N472" t="s" s="28">
        <v>20</v>
      </c>
      <c r="O472" s="11"/>
      <c r="P472" t="s" s="28">
        <v>85</v>
      </c>
      <c r="Q472" s="16">
        <v>0.25</v>
      </c>
      <c r="R472" s="13">
        <v>107</v>
      </c>
      <c r="S472" s="33">
        <v>17.8333333333333</v>
      </c>
      <c r="T472" t="s" s="28">
        <v>30</v>
      </c>
      <c r="U472" s="11"/>
      <c r="V472" s="11"/>
    </row>
    <row r="473" ht="107.65" customHeight="1">
      <c r="A473" t="s" s="27">
        <v>1651</v>
      </c>
      <c r="B473" s="10">
        <f>IF(COUNTIF($A473,$A474)=0,1,"")</f>
        <v>1</v>
      </c>
      <c r="C473" t="s" s="28">
        <v>600</v>
      </c>
      <c r="D473" t="s" s="28">
        <v>1652</v>
      </c>
      <c r="E473" t="s" s="28">
        <v>14</v>
      </c>
      <c r="F473" t="s" s="28">
        <v>82</v>
      </c>
      <c r="G473" t="s" s="29">
        <v>25</v>
      </c>
      <c r="H473" t="s" s="28">
        <v>1653</v>
      </c>
      <c r="I473" t="s" s="28">
        <v>36</v>
      </c>
      <c r="J473" t="s" s="28">
        <v>51</v>
      </c>
      <c r="K473" s="30"/>
      <c r="L473" s="30"/>
      <c r="M473" t="s" s="31">
        <v>84</v>
      </c>
      <c r="N473" t="s" s="28">
        <v>20</v>
      </c>
      <c r="O473" t="s" s="28">
        <v>20</v>
      </c>
      <c r="P473" t="s" s="28">
        <v>85</v>
      </c>
      <c r="Q473" s="16">
        <v>0.1458333333333333</v>
      </c>
      <c r="R473" s="13">
        <v>0</v>
      </c>
      <c r="S473" t="s" s="32">
        <v>82</v>
      </c>
      <c r="T473" t="s" s="28">
        <v>29</v>
      </c>
      <c r="U473" t="s" s="28">
        <v>1654</v>
      </c>
      <c r="V473" s="11"/>
    </row>
    <row r="474" ht="206.65" customHeight="1">
      <c r="A474" t="s" s="27">
        <v>1655</v>
      </c>
      <c r="B474" t="s" s="28">
        <f>IF(COUNTIF($A474,$A475)=0,1,"")</f>
      </c>
      <c r="C474" t="s" s="28">
        <v>1656</v>
      </c>
      <c r="D474" t="s" s="28">
        <v>1657</v>
      </c>
      <c r="E474" t="s" s="28">
        <v>14</v>
      </c>
      <c r="F474" t="s" s="28">
        <v>82</v>
      </c>
      <c r="G474" t="s" s="29">
        <v>25</v>
      </c>
      <c r="H474" t="s" s="28">
        <v>1658</v>
      </c>
      <c r="I474" t="s" s="28">
        <v>35</v>
      </c>
      <c r="J474" t="s" s="28">
        <v>42</v>
      </c>
      <c r="K474" s="30"/>
      <c r="L474" s="30"/>
      <c r="M474" t="s" s="31">
        <v>84</v>
      </c>
      <c r="N474" t="s" s="28">
        <v>20</v>
      </c>
      <c r="O474" t="s" s="28">
        <v>1659</v>
      </c>
      <c r="P474" t="s" s="28">
        <v>85</v>
      </c>
      <c r="Q474" s="16">
        <v>0.125</v>
      </c>
      <c r="R474" s="13">
        <v>63</v>
      </c>
      <c r="S474" s="33">
        <v>21</v>
      </c>
      <c r="T474" t="s" s="28">
        <v>29</v>
      </c>
      <c r="U474" t="s" s="28">
        <v>1660</v>
      </c>
      <c r="V474" s="11"/>
    </row>
    <row r="475" ht="74.65" customHeight="1">
      <c r="A475" t="s" s="27">
        <v>1655</v>
      </c>
      <c r="B475" t="s" s="28">
        <f>IF(COUNTIF($A475,$A476)=0,1,"")</f>
      </c>
      <c r="C475" t="s" s="28">
        <v>52</v>
      </c>
      <c r="D475" t="s" s="28">
        <v>1661</v>
      </c>
      <c r="E475" t="s" s="28">
        <v>14</v>
      </c>
      <c r="F475" t="s" s="28">
        <v>82</v>
      </c>
      <c r="G475" t="s" s="29">
        <v>25</v>
      </c>
      <c r="H475" s="11"/>
      <c r="I475" t="s" s="28">
        <v>39</v>
      </c>
      <c r="J475" t="s" s="28">
        <v>52</v>
      </c>
      <c r="K475" s="30"/>
      <c r="L475" s="30"/>
      <c r="M475" t="s" s="31">
        <v>84</v>
      </c>
      <c r="N475" t="s" s="28">
        <v>20</v>
      </c>
      <c r="O475" s="11"/>
      <c r="P475" t="s" s="28">
        <v>1662</v>
      </c>
      <c r="Q475" s="16">
        <v>0.375</v>
      </c>
      <c r="R475" s="13">
        <v>156</v>
      </c>
      <c r="S475" s="33">
        <v>17.3333333333333</v>
      </c>
      <c r="T475" t="s" s="28">
        <v>29</v>
      </c>
      <c r="U475" s="11"/>
      <c r="V475" s="11"/>
    </row>
    <row r="476" ht="96.65" customHeight="1">
      <c r="A476" t="s" s="27">
        <v>1655</v>
      </c>
      <c r="B476" s="10">
        <f>IF(COUNTIF($A476,$A477)=0,1,"")</f>
        <v>1</v>
      </c>
      <c r="C476" t="s" s="28">
        <v>1663</v>
      </c>
      <c r="D476" t="s" s="28">
        <v>1664</v>
      </c>
      <c r="E476" t="s" s="28">
        <v>14</v>
      </c>
      <c r="F476" t="s" s="28">
        <v>82</v>
      </c>
      <c r="G476" t="s" s="29">
        <v>25</v>
      </c>
      <c r="H476" s="11"/>
      <c r="I476" t="s" s="28">
        <v>36</v>
      </c>
      <c r="J476" t="s" s="28">
        <v>51</v>
      </c>
      <c r="K476" s="30"/>
      <c r="L476" s="30"/>
      <c r="M476" t="s" s="31">
        <v>84</v>
      </c>
      <c r="N476" t="s" s="28">
        <v>20</v>
      </c>
      <c r="O476" s="11"/>
      <c r="P476" t="s" s="28">
        <v>85</v>
      </c>
      <c r="Q476" s="16">
        <v>0.125</v>
      </c>
      <c r="R476" s="13">
        <v>63</v>
      </c>
      <c r="S476" s="33">
        <v>21</v>
      </c>
      <c r="T476" t="s" s="28">
        <v>29</v>
      </c>
      <c r="U476" s="11"/>
      <c r="V476" s="11"/>
    </row>
    <row r="477" ht="118.65" customHeight="1">
      <c r="A477" t="s" s="27">
        <v>1665</v>
      </c>
      <c r="B477" s="10">
        <f>IF(COUNTIF($A477,$A478)=0,1,"")</f>
        <v>1</v>
      </c>
      <c r="C477" t="s" s="28">
        <v>1666</v>
      </c>
      <c r="D477" t="s" s="28">
        <v>1667</v>
      </c>
      <c r="E477" t="s" s="28">
        <v>14</v>
      </c>
      <c r="F477" t="s" s="28">
        <v>82</v>
      </c>
      <c r="G477" t="s" s="29">
        <v>25</v>
      </c>
      <c r="H477" t="s" s="28">
        <v>1668</v>
      </c>
      <c r="I477" t="s" s="28">
        <v>36</v>
      </c>
      <c r="J477" t="s" s="28">
        <v>42</v>
      </c>
      <c r="K477" s="30"/>
      <c r="L477" s="30"/>
      <c r="M477" s="30"/>
      <c r="N477" t="s" s="28">
        <v>20</v>
      </c>
      <c r="O477" t="s" s="28">
        <v>1669</v>
      </c>
      <c r="P477" t="s" s="28">
        <v>85</v>
      </c>
      <c r="Q477" s="16">
        <v>0.125</v>
      </c>
      <c r="R477" s="13">
        <v>0</v>
      </c>
      <c r="S477" t="s" s="32">
        <v>82</v>
      </c>
      <c r="T477" t="s" s="28">
        <v>29</v>
      </c>
      <c r="U477" t="s" s="28">
        <v>1670</v>
      </c>
      <c r="V477" s="11"/>
    </row>
    <row r="478" ht="162.65" customHeight="1">
      <c r="A478" t="s" s="27">
        <v>1671</v>
      </c>
      <c r="B478" t="s" s="28">
        <f>IF(COUNTIF($A478,$A479)=0,1,"")</f>
      </c>
      <c r="C478" t="s" s="28">
        <v>1672</v>
      </c>
      <c r="D478" t="s" s="28">
        <v>1673</v>
      </c>
      <c r="E478" t="s" s="28">
        <v>15</v>
      </c>
      <c r="F478" t="s" s="28">
        <v>514</v>
      </c>
      <c r="G478" t="s" s="29">
        <v>24</v>
      </c>
      <c r="H478" t="s" s="28">
        <v>1674</v>
      </c>
      <c r="I478" t="s" s="28">
        <v>39</v>
      </c>
      <c r="J478" t="s" s="28">
        <v>52</v>
      </c>
      <c r="K478" s="30"/>
      <c r="L478" t="s" s="31">
        <v>84</v>
      </c>
      <c r="M478" s="30"/>
      <c r="N478" t="s" s="28">
        <v>20</v>
      </c>
      <c r="O478" t="s" s="28">
        <v>1675</v>
      </c>
      <c r="P478" t="s" s="28">
        <v>1676</v>
      </c>
      <c r="Q478" s="16">
        <v>0.375</v>
      </c>
      <c r="R478" s="13">
        <v>220</v>
      </c>
      <c r="S478" s="33">
        <v>24.4444444444444</v>
      </c>
      <c r="T478" t="s" s="28">
        <v>29</v>
      </c>
      <c r="U478" t="s" s="28">
        <v>1677</v>
      </c>
      <c r="V478" s="11"/>
    </row>
    <row r="479" ht="63.65" customHeight="1">
      <c r="A479" t="s" s="27">
        <v>1671</v>
      </c>
      <c r="B479" t="s" s="28">
        <f>IF(COUNTIF($A479,$A480)=0,1,"")</f>
      </c>
      <c r="C479" t="s" s="28">
        <v>1678</v>
      </c>
      <c r="D479" t="s" s="28">
        <v>1679</v>
      </c>
      <c r="E479" t="s" s="28">
        <v>15</v>
      </c>
      <c r="F479" t="s" s="28">
        <v>514</v>
      </c>
      <c r="G479" t="s" s="29">
        <v>24</v>
      </c>
      <c r="H479" s="11"/>
      <c r="I479" t="s" s="28">
        <v>39</v>
      </c>
      <c r="J479" t="s" s="28">
        <v>52</v>
      </c>
      <c r="K479" s="30"/>
      <c r="L479" t="s" s="31">
        <v>84</v>
      </c>
      <c r="M479" s="30"/>
      <c r="N479" t="s" s="28">
        <v>20</v>
      </c>
      <c r="O479" s="11"/>
      <c r="P479" t="s" s="28">
        <v>1676</v>
      </c>
      <c r="Q479" s="16">
        <v>0.375</v>
      </c>
      <c r="R479" s="13">
        <v>220</v>
      </c>
      <c r="S479" s="33">
        <v>24.4444444444444</v>
      </c>
      <c r="T479" t="s" s="28">
        <v>29</v>
      </c>
      <c r="U479" s="11"/>
      <c r="V479" s="11"/>
    </row>
    <row r="480" ht="74.65" customHeight="1">
      <c r="A480" t="s" s="27">
        <v>1671</v>
      </c>
      <c r="B480" t="s" s="28">
        <f>IF(COUNTIF($A480,$A481)=0,1,"")</f>
      </c>
      <c r="C480" t="s" s="28">
        <v>1680</v>
      </c>
      <c r="D480" t="s" s="28">
        <v>1681</v>
      </c>
      <c r="E480" t="s" s="28">
        <v>15</v>
      </c>
      <c r="F480" t="s" s="28">
        <v>514</v>
      </c>
      <c r="G480" t="s" s="29">
        <v>24</v>
      </c>
      <c r="H480" s="11"/>
      <c r="I480" t="s" s="28">
        <v>38</v>
      </c>
      <c r="J480" t="s" s="28">
        <v>56</v>
      </c>
      <c r="K480" s="30"/>
      <c r="L480" t="s" s="31">
        <v>84</v>
      </c>
      <c r="M480" s="30"/>
      <c r="N480" t="s" s="28">
        <v>20</v>
      </c>
      <c r="O480" s="11"/>
      <c r="P480" t="s" s="28">
        <v>541</v>
      </c>
      <c r="Q480" s="16">
        <v>0.375</v>
      </c>
      <c r="R480" s="13">
        <v>220</v>
      </c>
      <c r="S480" s="33">
        <v>24.4444444444444</v>
      </c>
      <c r="T480" t="s" s="28">
        <v>29</v>
      </c>
      <c r="U480" s="11"/>
      <c r="V480" s="11"/>
    </row>
    <row r="481" ht="74.65" customHeight="1">
      <c r="A481" t="s" s="27">
        <v>1671</v>
      </c>
      <c r="B481" s="10">
        <f>IF(COUNTIF($A481,$A482)=0,1,"")</f>
        <v>1</v>
      </c>
      <c r="C481" t="s" s="28">
        <v>1682</v>
      </c>
      <c r="D481" t="s" s="28">
        <v>1683</v>
      </c>
      <c r="E481" t="s" s="28">
        <v>15</v>
      </c>
      <c r="F481" t="s" s="28">
        <v>1684</v>
      </c>
      <c r="G481" t="s" s="29">
        <v>24</v>
      </c>
      <c r="H481" s="11"/>
      <c r="I481" t="s" s="28">
        <v>35</v>
      </c>
      <c r="J481" t="s" s="28">
        <v>11</v>
      </c>
      <c r="K481" s="30"/>
      <c r="L481" t="s" s="31">
        <v>84</v>
      </c>
      <c r="M481" s="30"/>
      <c r="N481" t="s" s="28">
        <v>20</v>
      </c>
      <c r="O481" s="11"/>
      <c r="P481" t="s" s="28">
        <v>393</v>
      </c>
      <c r="Q481" t="s" s="28">
        <v>20</v>
      </c>
      <c r="R481" t="s" s="28">
        <v>20</v>
      </c>
      <c r="S481" t="s" s="32">
        <v>82</v>
      </c>
      <c r="T481" t="s" s="28">
        <v>29</v>
      </c>
      <c r="U481" s="11"/>
      <c r="V481" s="11"/>
    </row>
    <row r="482" ht="173.65" customHeight="1">
      <c r="A482" t="s" s="27">
        <v>1685</v>
      </c>
      <c r="B482" s="10">
        <f>IF(COUNTIF($A482,$A483)=0,1,"")</f>
        <v>1</v>
      </c>
      <c r="C482" t="s" s="28">
        <v>1686</v>
      </c>
      <c r="D482" t="s" s="28">
        <v>1687</v>
      </c>
      <c r="E482" t="s" s="28">
        <v>17</v>
      </c>
      <c r="F482" t="s" s="28">
        <v>1688</v>
      </c>
      <c r="G482" t="s" s="29">
        <v>24</v>
      </c>
      <c r="H482" t="s" s="28">
        <v>1689</v>
      </c>
      <c r="I482" t="s" s="28">
        <v>40</v>
      </c>
      <c r="J482" t="s" s="28">
        <v>40</v>
      </c>
      <c r="K482" s="30"/>
      <c r="L482" s="30"/>
      <c r="M482" s="30"/>
      <c r="N482" t="s" s="28">
        <v>20</v>
      </c>
      <c r="O482" t="s" s="28">
        <v>20</v>
      </c>
      <c r="P482" t="s" s="28">
        <v>1690</v>
      </c>
      <c r="Q482" t="s" s="28">
        <v>20</v>
      </c>
      <c r="R482" t="s" s="28">
        <v>20</v>
      </c>
      <c r="S482" t="s" s="32">
        <v>82</v>
      </c>
      <c r="T482" t="s" s="28">
        <v>29</v>
      </c>
      <c r="U482" t="s" s="28">
        <v>1691</v>
      </c>
      <c r="V482" s="11"/>
    </row>
    <row r="483" ht="107.65" customHeight="1">
      <c r="A483" t="s" s="27">
        <v>1692</v>
      </c>
      <c r="B483" t="s" s="28">
        <f>IF(COUNTIF($A483,$A484)=0,1,"")</f>
      </c>
      <c r="C483" t="s" s="28">
        <v>1693</v>
      </c>
      <c r="D483" t="s" s="28">
        <v>1694</v>
      </c>
      <c r="E483" t="s" s="28">
        <v>15</v>
      </c>
      <c r="F483" t="s" s="28">
        <v>82</v>
      </c>
      <c r="G483" t="s" s="29">
        <v>25</v>
      </c>
      <c r="H483" t="s" s="28">
        <v>1695</v>
      </c>
      <c r="I483" t="s" s="28">
        <v>37</v>
      </c>
      <c r="J483" t="s" s="28">
        <v>48</v>
      </c>
      <c r="K483" s="30"/>
      <c r="L483" s="30"/>
      <c r="M483" t="s" s="31">
        <v>84</v>
      </c>
      <c r="N483" t="s" s="28">
        <v>20</v>
      </c>
      <c r="O483" s="11"/>
      <c r="P483" t="s" s="28">
        <v>85</v>
      </c>
      <c r="Q483" s="16">
        <v>0.2916666666666667</v>
      </c>
      <c r="R483" s="13">
        <v>175</v>
      </c>
      <c r="S483" s="33">
        <v>25</v>
      </c>
      <c r="T483" t="s" s="28">
        <v>30</v>
      </c>
      <c r="U483" t="s" s="28">
        <v>1696</v>
      </c>
      <c r="V483" s="11"/>
    </row>
    <row r="484" ht="174.65" customHeight="1">
      <c r="A484" t="s" s="27">
        <v>1692</v>
      </c>
      <c r="B484" s="10">
        <f>IF(COUNTIF($A484,$A485)=0,1,"")</f>
        <v>1</v>
      </c>
      <c r="C484" t="s" s="28">
        <v>1697</v>
      </c>
      <c r="D484" t="s" s="28">
        <v>1698</v>
      </c>
      <c r="E484" t="s" s="28">
        <v>15</v>
      </c>
      <c r="F484" t="s" s="28">
        <v>82</v>
      </c>
      <c r="G484" t="s" s="29">
        <v>25</v>
      </c>
      <c r="H484" t="s" s="28">
        <v>1699</v>
      </c>
      <c r="I484" t="s" s="28">
        <v>40</v>
      </c>
      <c r="J484" t="s" s="28">
        <v>40</v>
      </c>
      <c r="K484" s="30"/>
      <c r="L484" s="30"/>
      <c r="M484" t="s" s="31">
        <v>84</v>
      </c>
      <c r="N484" t="s" s="28">
        <v>20</v>
      </c>
      <c r="O484" t="s" s="28">
        <v>1700</v>
      </c>
      <c r="P484" t="s" s="28">
        <v>1701</v>
      </c>
      <c r="Q484" s="16">
        <v>1</v>
      </c>
      <c r="R484" s="13">
        <v>600</v>
      </c>
      <c r="S484" s="33">
        <v>25</v>
      </c>
      <c r="T484" t="s" s="28">
        <v>30</v>
      </c>
      <c r="U484" t="s" s="28">
        <v>1696</v>
      </c>
      <c r="V484" s="11"/>
    </row>
    <row r="485" ht="19.65" customHeight="1">
      <c r="A485" s="27"/>
      <c r="B485" s="11"/>
      <c r="C485" s="11"/>
      <c r="D485" s="11"/>
      <c r="E485" s="11"/>
      <c r="F485" s="11"/>
      <c r="G485" s="11"/>
      <c r="H485" s="11"/>
      <c r="I485" s="11"/>
      <c r="J485" s="11"/>
      <c r="K485" s="30"/>
      <c r="L485" s="30"/>
      <c r="M485" s="30"/>
      <c r="N485" s="11"/>
      <c r="O485" s="11"/>
      <c r="P485" s="36"/>
      <c r="Q485" s="11"/>
      <c r="R485" s="11"/>
      <c r="S485" s="11"/>
      <c r="T485" s="11"/>
      <c r="U485" s="11"/>
      <c r="V485" s="11"/>
    </row>
  </sheetData>
  <mergeCells count="19">
    <mergeCell ref="A1:A2"/>
    <mergeCell ref="C1:C2"/>
    <mergeCell ref="E1:E2"/>
    <mergeCell ref="D1:D2"/>
    <mergeCell ref="O1:O2"/>
    <mergeCell ref="N1:N2"/>
    <mergeCell ref="I1:I2"/>
    <mergeCell ref="H1:H2"/>
    <mergeCell ref="T1:T2"/>
    <mergeCell ref="U1:U2"/>
    <mergeCell ref="J1:J2"/>
    <mergeCell ref="R1:R2"/>
    <mergeCell ref="V1:V2"/>
    <mergeCell ref="B1:B2"/>
    <mergeCell ref="K1:K2"/>
    <mergeCell ref="L1:L2"/>
    <mergeCell ref="M1:M2"/>
    <mergeCell ref="S1:S2"/>
    <mergeCell ref="F1:G1"/>
  </mergeCells>
  <conditionalFormatting sqref="J3:J484 T3:T484">
    <cfRule type="containsBlanks" dxfId="0" priority="1" stopIfTrue="1">
      <formula>ISBLANK(J3)</formula>
    </cfRule>
  </conditionalFormatting>
  <conditionalFormatting sqref="K3:M485">
    <cfRule type="notContainsBlanks" dxfId="1" priority="1" stopIfTrue="1">
      <formula>NOT(ISBLANK(K3))</formula>
    </cfRule>
  </conditionalFormatting>
  <hyperlinks>
    <hyperlink ref="D3" r:id="rId1" location="" tooltip="" display="https://www.eventbrite.co.uk/e/how-do-you-set-your-charity-up-for-success-tickets-631347847407"/>
    <hyperlink ref="D4" r:id="rId2" location="" tooltip="" display="https://actionplanning.co.uk/application/files/6616/6454/9869/Introduction_to_Line_Management_for_AP_website.pdf"/>
    <hyperlink ref="D5" r:id="rId3" location="" tooltip="" display="https://actionplanning.co.uk/application/files/2116/6454/9869/Effective_Delegation_Skills_for_AP_website.pdf"/>
    <hyperlink ref="D6" r:id="rId4" location="" tooltip="" display="https://actionplanning.co.uk/application/files/4716/6454/9871/Recruitment_Skills_for_AP_website.pdf"/>
    <hyperlink ref="D7" r:id="rId5" location="" tooltip="" display="https://actionplanning.co.uk/application/files/1516/6454/9870/Managing_Disciplinary_Issues_in_the_Workplace_for_AP_website.pdf"/>
    <hyperlink ref="D8" r:id="rId6" location="" tooltip="" display="https://actionplanning.co.uk/application/files/9316/6454/9870/Managing_Underperformance_in_the_Workplace_for_AP_website.pdf"/>
    <hyperlink ref="D9" r:id="rId7" location="" tooltip="" display="https://actionplanning.co.uk/application/files/3416/6454/9868/Bullying_and_Harrassment_in_the_Workplace_for_AP_website.pdf"/>
    <hyperlink ref="D10" r:id="rId8" location="" tooltip="" display="https://actionplanning.co.uk/application/files/6716/6454/9870/Menopause_Awareness_for_Managers_for_AP_website.pdf"/>
    <hyperlink ref="D11" r:id="rId9" location="" tooltip="" display="https://www.active-together.org/events/2023/06/club-matters-webinar-financial-management-share-and-learn-community-of-practice"/>
    <hyperlink ref="D12" r:id="rId10" location="" tooltip="" display="https://www.associationofchairs.org.uk/events/chairing-essentials-building-the-board-you-want-7/"/>
    <hyperlink ref="D13" r:id="rId11" location="" tooltip="" display="https://www.associationofchairs.org.uk/events/an-introduction-to-the-chairs-role-on-finance/"/>
    <hyperlink ref="D14" r:id="rId12" location="" tooltip="" display="https://www.associationofchairs.org.uk/events/new-chairs-briefing-an-online-workshop-11/"/>
    <hyperlink ref="D15" r:id="rId13" location="" tooltip="" display="https://www.associationofchairs.org.uk/events/the-chairs-role-in-leading-through-financial-uncertainty/"/>
    <hyperlink ref="D16" r:id="rId14" location="" tooltip="" display="https://www.associationofchairs.org.uk/events/chairing-plus-working-with-your-chief-executive-6/"/>
    <hyperlink ref="D17" r:id="rId15" location="" tooltip="" display="https://www.associationofchairs.org.uk/events/debra-allcock-tyler-chairing-mishaps-and-how-to-avoid-them/"/>
    <hyperlink ref="D18" r:id="rId16" location="" tooltip="" display="https://www.associationofchairs.org.uk/events/chairing-essentials-dynamic-and-productive-meetings-8/"/>
    <hyperlink ref="D19" r:id="rId17" location="" tooltip="" display="https://www.associationofchairs.org.uk/events/chairing-essentials-chairing-with-confidence-8/"/>
    <hyperlink ref="D20" r:id="rId18" location="" tooltip="" display="https://www.acevo.org.uk/support/mentoring/being-a-peer-mentor/online-mentoring-training/"/>
    <hyperlink ref="D21" r:id="rId19" location="" tooltip="" display="https://acevocommunity.force.com/s/community-event?id=a3a3z0000058tcRAAQ"/>
    <hyperlink ref="D22" r:id="rId20" location="" tooltip="" display="https://acevocommunity.force.com/s/community-event?id=a3a3z0000058tHBAAY"/>
    <hyperlink ref="D23" r:id="rId21" location="" tooltip="" display="https://acevocommunity.force.com/s/community-event?id=a3a3z0000058tH6AAI"/>
    <hyperlink ref="D24" r:id="rId22" location="" tooltip="" display="https://acevocommunity.force.com/s/community-event?id=a3a3z0000058tH1AAI"/>
    <hyperlink ref="D25" r:id="rId23" location="" tooltip="" display="https://www.eventbrite.co.uk/e/managing-the-performance-of-your-employees-tickets-635405413697"/>
    <hyperlink ref="D26" r:id="rId24" location="" tooltip="" display="https://www.bayes.city.ac.uk/faculties-and-research/centres/cce/professional-development-programmes/new-chief-executives"/>
    <hyperlink ref="D27" r:id="rId25" location="" tooltip="" display="https://www.bayes.city.ac.uk/faculties-and-research/centres/cce/professional-development-programmes/aspiring-chief-executives"/>
    <hyperlink ref="D28" r:id="rId26" location="" tooltip="" display="https://www.bayes.city.ac.uk/faculties-and-research/centres/cce/professional-development-programmes/outstanding-leadership"/>
    <hyperlink ref="D29" r:id="rId27" location="" tooltip="" display="https://www.bayes.city.ac.uk/faculties-and-research/centres/cce/professional-development-programmes/financial-leadership"/>
    <hyperlink ref="D30" r:id="rId28" location="" tooltip="" display="https://www.bayes.city.ac.uk/faculties-and-research/centres/cce/professional-development-programmes/re-imagining-organisations-financial-sustainability"/>
    <hyperlink ref="D31" r:id="rId29" location="" tooltip="" display="https://www.bayes.city.ac.uk/faculties-and-research/centres/cce/professional-development-programmes/leading-edge"/>
    <hyperlink ref="D32" r:id="rId30" location="" tooltip="" display="https://bhp.co.uk/news-events/events/charity-trustee-training-programme-2/"/>
    <hyperlink ref="D33" r:id="rId31" location="" tooltip="" display="https://www.eventbrite.co.uk/e/data-protection-and-gdpr-for-the-third-sector-and-smes-registration-617681551147"/>
    <hyperlink ref="D34" r:id="rId32" location="" tooltip="" display="https://www.eventbrite.co.uk/e/safeguarding-adults-at-risk-for-managers-registration-626199398257"/>
    <hyperlink ref="D35" r:id="rId33" location="" tooltip="" display="https://www.eventbrite.co.uk/e/mental-health-in-the-workplace-registration-639316642287"/>
    <hyperlink ref="D36" r:id="rId34" location="" tooltip="" display="https://www.eventbrite.co.uk/e/volunteer-management-and-the-law-training-registration-589848832737"/>
    <hyperlink ref="D37" r:id="rId35" location="" tooltip="" display="https://www.eventbrite.co.uk/e/bavo-bitesize-trustee-recruitment-induction-tickets-641159554487"/>
    <hyperlink ref="D38" r:id="rId36" location="" tooltip="" display="https://www.eventbrite.co.uk/e/charity-trustees-role-and-responsibilities-a-refresher-tickets-607441262167"/>
    <hyperlink ref="D39" r:id="rId37" location="" tooltip="" display="https://www.eventbrite.co.uk/e/the-essential-trustee-tickets-634077572087"/>
    <hyperlink ref="D40" r:id="rId38" location="" tooltip="" display="https://www.cambridgecvs.org.uk/training-events/view/181"/>
    <hyperlink ref="D41" r:id="rId39" location="" tooltip="" display="https://www.cambridgecvs.org.uk/training-events/view/379"/>
    <hyperlink ref="D42" r:id="rId40" location="" tooltip="" display="https://www.eventbrite.co.uk/e/c3sc-trustees-network-event-employment-law-governance-tickets-640619308597?aff=ebdsoporgprofile"/>
    <hyperlink ref="D43" r:id="rId41" location="" tooltip="" display="https://cfg.org.uk/events_and_training/tradingsubs23"/>
    <hyperlink ref="D44" r:id="rId42" location="" tooltip="" display="https://cfg.org.uk/events_and_training/reserves--defining-their-purpose-within-an-organisation"/>
    <hyperlink ref="D45" r:id="rId43" location="" tooltip="" display="https://cfg.org.uk/events_and_training/fcfjune23"/>
    <hyperlink ref="D46" r:id="rId44" location="" tooltip="" display="https://cfg.org.uk/events_and_training/foundationjune23"/>
    <hyperlink ref="D47" r:id="rId45" location="" tooltip="" display="https://cfg.org.uk/events_and_training/acfjuly23"/>
    <hyperlink ref="D48" r:id="rId46" location="" tooltip="" display="https://cfg.org.uk/events_and_training/ffnfmoct23"/>
    <hyperlink ref="D49" r:id="rId47" location="" tooltip="" display="https://cfg.org.uk/events_and_training/advancednovt23"/>
    <hyperlink ref="D50" r:id="rId48" location="" tooltip="" display="https://www.charitytimes.com/ct/webinars.php"/>
    <hyperlink ref="D51" r:id="rId49" location="" tooltip="" display="https://www.charitytimes.com/ct/webinars.php"/>
    <hyperlink ref="D52" r:id="rId50" location="" tooltip="" display="https://www.charitycomms.org.uk/events/internal-comms-network-june-2023"/>
    <hyperlink ref="D53" r:id="rId51" location="" tooltip="" display="https://www.charitycomms.org.uk/events/seminar-june-2023"/>
    <hyperlink ref="D54" r:id="rId52" location="" tooltip="" display="https://www.cgi.org.uk/professional-development/training/virtual-training-courses/essential-charity-governance"/>
    <hyperlink ref="D55" r:id="rId53" location="" tooltip="" display="https://www.cgi.org.uk/professional-development/training/virtual-training-courses/the-role-of-the-charity-secretary"/>
    <hyperlink ref="D56" r:id="rId54" location="" tooltip="" display="https://ciof.org.uk/events-and-training/training/2023/future-leaders-programme-(june-december-2023)"/>
    <hyperlink ref="D57" r:id="rId55" location="" tooltip="" display="https://ciof.org.uk/career-development/training/leadership-programmes/influence-and-impact"/>
    <hyperlink ref="D58" r:id="rId56" location="" tooltip="" display="https://ciof.org.uk/events-and-training/training/2023/major-donor-fundraising-planning-strategy-(man-(1)"/>
    <hyperlink ref="D59" r:id="rId57" location="" tooltip="" display="https://ciof.org.uk/events-and-training/training/2022/managing-your-community-fundraising-programme-(1)"/>
    <hyperlink ref="D60" r:id="rId58" location="" tooltip="" display="https://ciof.org.uk/events-and-training/training/2023/managing-your-trust-fundraising-programme-stra-(2)"/>
    <hyperlink ref="D61" r:id="rId59" location="" tooltip="" display="ciof.org.uk/events-and-training/training/2023/legacy-strategy-"/>
    <hyperlink ref="D62" r:id="rId60" location="" tooltip="" display="https://ciof.org.uk/events-and-training/training/2023/corporate-fundraising-management-june-23"/>
    <hyperlink ref="D63" r:id="rId61" location="" tooltip="" display="https://ciof.org.uk/events-and-training/training/2023/events-fundraising-strategy-planning-(manageme-(2)"/>
    <hyperlink ref="D64" r:id="rId62" location="" tooltip="" display="https://ciof.org.uk/events-and-training/training/2023/storytelling-masterclass-for-fundraising-copywrite"/>
    <hyperlink ref="D65" r:id="rId63" location="" tooltip="" display="https://ciof.org.uk/events-and-training/training/2023/leading-stewardship-with-carol-akiwumi-"/>
    <hyperlink ref="D66" r:id="rId64" location="" tooltip="" display="https://ciof.org.uk/events-and-training/training/2023/canxx-effective-remote-management-and-leadership-"/>
    <hyperlink ref="D67" r:id="rId65" location="" tooltip="" display="https://ciof.org.uk/events-and-training/training/2023/reforecast-your-fundraising-strategy-sep-2023"/>
    <hyperlink ref="D68" r:id="rId66" location="" tooltip="" display="https://ciof.org.uk/events-and-training/training/2023/developing-a-fundraising-strategy-(24-25-oct-23)"/>
    <hyperlink ref="D69" r:id="rId67" location="" tooltip="" display="https://www.eventbrite.co.uk/e/trustee-boards-that-work-tickets-564811936707"/>
    <hyperlink ref="D70" r:id="rId68" location="" tooltip="" display="https://cinnamonconnect.co.uk/event/equality-and-diversity/"/>
    <hyperlink ref="D71" r:id="rId69" location="" tooltip="" display="https://www.eventbrite.co.uk/e/speaking-in-public-tickets-604940712957"/>
    <hyperlink ref="D72" r:id="rId70" location="" tooltip="" display="https://www.eventbrite.co.uk/e/effective-support-and-supervision-of-staff-tickets-616369165767"/>
    <hyperlink ref="D73" r:id="rId71" location="" tooltip="" display="https://www.eventbrite.co.uk/e/managing-difficult-situations-tickets-615521821337"/>
    <hyperlink ref="D74" r:id="rId72" location="" tooltip="" display="https://www.eventbrite.co.uk/e/bullying-harassment-in-the-workplace-tickets-203110808897"/>
    <hyperlink ref="D75" r:id="rId73" location="" tooltip="" display="https://www.eventbrite.co.uk/e/managing-health-safety-tickets-608341354367"/>
    <hyperlink ref="D76" r:id="rId74" location="" tooltip="" display="https://www.eventbrite.co.uk/e/conflict-de-escalation-and-resolution-tickets-608344022347"/>
    <hyperlink ref="D77" r:id="rId75" location="" tooltip="" display="https://www.civilsociety.co.uk/training/data-protection-training-for-charities-may-2023.html"/>
    <hyperlink ref="D78" r:id="rId76" location="" tooltip="" display="https://www.civilsociety.co.uk/training/risk-management-for-trustees-june-2023.html"/>
    <hyperlink ref="D79" r:id="rId77" location="" tooltip="" display="https://www.civilsociety.co.uk/training/the-art-of-being-an-effective-chair-june-2023.html"/>
    <hyperlink ref="D80" r:id="rId78" location="" tooltip="" display="https://www.civilsociety.co.uk/events/essential-employment-law-for-charity-leadership-may-2023.html"/>
    <hyperlink ref="D81" r:id="rId79" location="" tooltip="" display="https://www.civilsociety.co.uk/training/understanding-governance-stage-1-the-trustee-role-june-2023.html"/>
    <hyperlink ref="D82" r:id="rId80" location="" tooltip="" display="https://www.civilsociety.co.uk/training/understanding-governance-stage-2-governance-in-practice-june-2023.html"/>
    <hyperlink ref="D83" r:id="rId81" location="" tooltip="" display="https://www.civilsociety.co.uk/training/best-practice-reporting.html"/>
    <hyperlink ref="D84" r:id="rId82" location="" tooltip="" display="https://www.civilsociety.co.uk/training/reserves-policy-training-sept-23.html"/>
    <hyperlink ref="D85" r:id="rId83" location="" tooltip="" display="https://www.civilsociety.co.uk/training/introduction-to-anti-racism-in-charities-may-2023.html"/>
    <hyperlink ref="D86" r:id="rId84" location="" tooltip="" display="https://www.civilsociety.co.uk/training/safeguarding-training-sept-2023.html"/>
    <hyperlink ref="D87" r:id="rId85" location="" tooltip="" display="https://www.civilsociety.co.uk/training/finance-for-trustees-nov-203.html"/>
    <hyperlink ref="D88" r:id="rId86" location="" tooltip="" display="https://www.civilsociety.co.uk/training/board-leadership-stage-2-practical-board-solutions-nov-2023.html"/>
    <hyperlink ref="D89" r:id="rId87" location="" tooltip="" display="https://cloresocialleadership.org.uk/page/Management_Essentials_Programme"/>
    <hyperlink ref="D90" r:id="rId88" location="" tooltip="" display="https://cloresocialleadership.org.uk/page/Emerging_Leader_Online"/>
    <hyperlink ref="D91" r:id="rId89" location="" tooltip="" display="https://cloresocialleadership.org.uk/page/Experienced_Leader"/>
    <hyperlink ref="D92" r:id="rId90" location="" tooltip="" display="https://cloresocialleadership.org.uk/page/Discover_Series"/>
    <hyperlink ref="D93" r:id="rId91" location="" tooltip="" display="https://cloresocialleadership.org.uk/page/Discover_Feminist_Leadership"/>
    <hyperlink ref="D94" r:id="rId92" location="" tooltip="" display="https://cloresocialleadership.org.uk/page/Discover_Youth"/>
    <hyperlink ref="D95" r:id="rId93" location="" tooltip="" display="https://cloresocialleadership.org.uk/page/Diversity_Equity_Inclusion_Course"/>
    <hyperlink ref="D96" r:id="rId94" location="" tooltip="" display="https://cloresocialleadership.org.uk/page/Stepping_Into_Management"/>
    <hyperlink ref="D97" r:id="rId95" location="" tooltip="" display="https://commonpurpose.org/leadership-programmes/american-express-leadership-academy/"/>
    <hyperlink ref="D98" r:id="rId96" location="" tooltip="" display="https://www.communities1st.org.uk/volunteer-management"/>
    <hyperlink ref="D99" r:id="rId97" location="" tooltip="" display="https://www.eventbrite.co.uk/e/creating-a-budget-for-your-charity-tickets-62071801328"/>
    <hyperlink ref="D100" r:id="rId98" location="" tooltip="" display="https://www.can100.org/Event/being-a-charity-trustee-jun23"/>
    <hyperlink ref="D101" r:id="rId99" location="" tooltip="" display="https://www.can100.org/Event/small-charity-common-challenges-governance-surgery-jun23"/>
    <hyperlink ref="D102" r:id="rId100" location="" tooltip="" display="https://www.can100.org/Event/recruitment-selection-july-23"/>
    <hyperlink ref="D103" r:id="rId101" location="" tooltip="" display="https://www.can100.org/Event/safeguarding-for-trustees-sept-23"/>
    <hyperlink ref="D104" r:id="rId102" location="" tooltip="" display="https://www.can100.org/Event/financial-governance-for-trustees-dec23"/>
    <hyperlink ref="D105" r:id="rId103" location="" tooltip="" display="https://www.can100.org/Event/outcomes-impact-measurement-dec23"/>
    <hyperlink ref="D106" r:id="rId104" location="" tooltip="" display="https://www.eventbrite.co.uk/e/training-tea-using-business-skills-to-run-your-organisation-tickets-549183040257"/>
    <hyperlink ref="D107" r:id="rId105" location="" tooltip="" display="https://www.eventbrite.co.uk/e/training-tea-delivering-an-exceptional-experience-tickets-549132208217"/>
    <hyperlink ref="D108" r:id="rId106" location="" tooltip="" display="https://www.eventbrite.co.uk/e/training-tea-delegation-are-you-willing-to-let-go-tickets-569181305607"/>
    <hyperlink ref="D109" r:id="rId107" location="" tooltip="" display="https://www.eventbrite.co.uk/e/training-tea-leadership-tickets-611044619907"/>
    <hyperlink ref="D110" r:id="rId108" location="" tooltip="" display="https://www.eventbrite.co.uk/e/training-tea-be-brave-be-bold-how-to-ask-for-money-tickets-549202919717"/>
    <hyperlink ref="D111" r:id="rId109" location="" tooltip="" display="https://www.cfirst.org.uk/training-events/training/1164/"/>
    <hyperlink ref="D112" r:id="rId110" location="" tooltip="" display="https://www.cfirst.org.uk/training-events/training/1173/"/>
    <hyperlink ref="D113" r:id="rId111" location="" tooltip="" display="https://www.cfirst.org.uk/training-events/training/1166/"/>
    <hyperlink ref="D114" r:id="rId112" location="" tooltip="" display="https://www.cfirst.org.uk/training-events/training/1174/"/>
    <hyperlink ref="D115" r:id="rId113" location="" tooltip="" display="https://www.cfirst.org.uk/training-events/training/966/"/>
    <hyperlink ref="D116" r:id="rId114" location="" tooltip="" display="https://www.cfirst.org.uk/training-events/training/1107/"/>
    <hyperlink ref="D117" r:id="rId115" location="" tooltip="" display="https://www.cfirst.org.uk/training-events/training/1172/"/>
    <hyperlink ref="D118" r:id="rId116" location="" tooltip="" display="https://www.cfirst.org.uk/training-events/training/1175/"/>
    <hyperlink ref="D119" r:id="rId117" location="" tooltip="" display="https://www.cfirst.org.uk/training-events/training/1179/"/>
    <hyperlink ref="D120" r:id="rId118" location="" tooltip="" display="https://www.cfirst.org.uk/training-events/training/1180/"/>
    <hyperlink ref="D121" r:id="rId119" location="" tooltip="" display="https://www.cfirst.org.uk/training-events/training/1177/"/>
    <hyperlink ref="D122" r:id="rId120" location="" tooltip="" display="https://www.eventbrite.co.uk/e/equality-and-diversity-tickets-464217325517"/>
    <hyperlink ref="D123" r:id="rId121" location="" tooltip="" display="https://www.eventbrite.co.uk/e/management-accounts-for-small-organisations-tickets-646054395087"/>
    <hyperlink ref="D124" r:id="rId122" location="" tooltip="" display="https://www.eventbrite.co.uk/e/safeguarding-for-trustees-and-community-buildings-tickets-646043873617?aff=ebdsoporgprofile"/>
    <hyperlink ref="D125" r:id="rId123" location="" tooltip="" display="https://www.eventbrite.co.uk/e/gdpr-and-data-security-tickets-646046531567"/>
    <hyperlink ref="D126" r:id="rId124" location="" tooltip="" display="https://www.eventbrite.co.uk/e/strategic-plans-tickets-646050623807"/>
    <hyperlink ref="D127" r:id="rId125" location="" tooltip="" display="https://www.eventbrite.co.uk/e/the-essential-trustee-tickets-646053703017"/>
    <hyperlink ref="D128" r:id="rId126" location="" tooltip="" display="https://communitysouthwark.org/make-your-mark-project/"/>
    <hyperlink ref="D129" r:id="rId127" location="" tooltip="" display="https://www.communityworks.org.uk/events/free-fundraising-series-measuring-your-impact-making-the-most-of-evaluation-and-monitoring-thursday-15-june/"/>
    <hyperlink ref="D130" r:id="rId128" location="" tooltip="" display="https://www.communityworks.org.uk/events/free-fundraising-series-trustee-training-fundraising-options-for-your-organisation-wed-8-nov-2023/"/>
    <hyperlink ref="D131" r:id="rId129" location="" tooltip="" display="https://www.communityworks.org.uk/events/free-fundraising-series-managing-your-relationships-with-your-donors-and-funders-tue-5-dec-2023/"/>
    <hyperlink ref="D132" r:id="rId130" location="" tooltip="" display="https://www.communityworks.org.uk/events/trustee-roles-and-responsibilities-training-2-november/"/>
    <hyperlink ref="D133" r:id="rId131" location="" tooltip="" display="https://www.reed.co.uk/courses/charity-accounting-and-financial-management-career-bundle/416996#"/>
    <hyperlink ref="D134" r:id="rId132" location="" tooltip="" display="https://www.corndel.com/course/management-for-the-third-sector/"/>
    <hyperlink ref="D135" r:id="rId133" location="" tooltip="" display="https://www.corndel.com/course/management-for-the-third-sector/"/>
    <hyperlink ref="D136" r:id="rId134" location="" tooltip="" display="https://www.corndel.com/course/executive-development-for-the-third-sector-senior-leadership/"/>
    <hyperlink ref="D137" r:id="rId135" location="" tooltip="" display="https://www.dataorchard.org.uk/data-for-nonprofit-leaders-course-details"/>
    <hyperlink ref="D138" r:id="rId136" location="" tooltip="" display="https://www.dsc.org.uk/event/support-and-supervision-of-staff-online-course-50/"/>
    <hyperlink ref="D139" r:id="rId137" location="" tooltip="" display="https://www.dsc.org.uk/event/practical-project-management-basics-22/"/>
    <hyperlink ref="D140" r:id="rId138" location="" tooltip="" display="https://www.dsc.org.uk/event/chairing-leading-meeting-online-course-5/"/>
    <hyperlink ref="D141" r:id="rId139" location="" tooltip="" display="https://www.dsc.org.uk/event/dealing-with-difficult-behaviour-9/"/>
    <hyperlink ref="D142" r:id="rId140" location="" tooltip="" display="https://www.dsc.org.uk/event/duties-of-a-company-secretary-28/"/>
    <hyperlink ref="D143" r:id="rId141" location="" tooltip="" display="https://www.dsc.org.uk/event/data-protection-31/"/>
    <hyperlink ref="D144" r:id="rId142" location="" tooltip="" display="https://www.dsc.org.uk/event/finance-for-non-finance-managers-79/"/>
    <hyperlink ref="D145" r:id="rId143" location="" tooltip="" display="https://www.dsc.org.uk/event/duties-of-a-trustee-74/"/>
    <hyperlink ref="D146" r:id="rId144" location="" tooltip="" display="https://www.dsc.org.uk/event/digital-agm-9/"/>
    <hyperlink ref="D147" r:id="rId145" location="" tooltip="" display="https://dls.org.uk/employment-law-training-for-charities/"/>
    <hyperlink ref="D148" r:id="rId146" location="" tooltip="" display="https://www.dudleycvs.org.uk/recruiting-trustees-for-your-charity-a-session-for-small-charity-week/"/>
    <hyperlink ref="D149" r:id="rId147" location="" tooltip="" display="https://www.eventbrite.co.uk/e/one-day-general-finance-training-for-charities-and-social-enterprises-tickets-642237328137"/>
    <hyperlink ref="D150" r:id="rId148" location="" tooltip="" display="https://www.eventbrite.co.uk/e/one-day-finance-training-for-charities-and-social-enterprises-budgeting-tickets-642247789427?aff=erellivmlt"/>
    <hyperlink ref="D151" r:id="rId149" location="" tooltip="" display="https://www.eventbrite.co.uk/e/1-day-finance-training-for-charities-social-enterprises-cash-management-tickets-642265181447?aff=erellivmlt"/>
    <hyperlink ref="D152" r:id="rId150" location="" tooltip="" display="https://www.durhamcommunityaction.org.uk/protecting-your-charitys-finances-jun-23"/>
    <hyperlink ref="D153" r:id="rId151" location="" tooltip="" display="https://www.durhamcommunityaction.org.uk/volunteer-recruitment-jun-23"/>
    <hyperlink ref="D154" r:id="rId152" location="" tooltip="" display="https://www.durhamcommunityaction.org.uk/understanding-safeguarding-for-voluntary-and-community-organisations-jun-23"/>
    <hyperlink ref="D155" r:id="rId153" location="" tooltip="" display="https://www.durhamcommunityaction.org.uk/small-steps-to-becoming-a-greener-voluntary-organisation-june-23"/>
    <hyperlink ref="D156" r:id="rId154" location="" tooltip="" display="https://www.durhamcommunityaction.org.uk/disclosure-and-barring-service-workshop-jun-23"/>
    <hyperlink ref="D157" r:id="rId155" location="" tooltip="" display="https://www.durhamcommunityaction.org.uk/health-and-safety-for-trustees-within-the-voluntary-sector-jul-23"/>
    <hyperlink ref="D158" r:id="rId156" location="" tooltip="" display="https://www.durhamcommunityaction.org.uk/volunteering-and-the-law-jul-23"/>
    <hyperlink ref="D159" r:id="rId157" location="" tooltip="" display="https://www.durhamcommunityaction.org.uk/understanding-trustee-responsibilities-and-good-governance-sep-23"/>
    <hyperlink ref="D160" r:id="rId158" location="" tooltip="" display="https://www.durhamcommunityaction.org.uk/volunteer-boundaries-sep-23"/>
    <hyperlink ref="D161" r:id="rId159" location="" tooltip="" display="https://www.durhamcommunityaction.org.uk/an-introduction-to-equality-and-diversity-for-voluntary-organisations-sep-23"/>
    <hyperlink ref="D162" r:id="rId160" location="" tooltip="" display="https://www.durhamcommunityaction.org.uk/managing-risk-using-a-risk-register-oct-23"/>
    <hyperlink ref="D163" r:id="rId161" location="" tooltip="" display="https://www.durhamcommunityaction.org.uk/community-engagement--nov-23"/>
    <hyperlink ref="D164" r:id="rId162" location="" tooltip="" display="https://www.eventbrite.co.uk/e/developing-a-fundraising-strategy-tickets-639278397897"/>
    <hyperlink ref="D165" r:id="rId163" location="" tooltip="" display="https://www.eventbrite.co.uk/e/financial-budgeting-for-projects-tickets-641273756067"/>
    <hyperlink ref="D166" r:id="rId164" location="" tooltip="" display="https://www.eventbrite.co.uk/e/trustee-network-trustee-roles-responsibilities-tickets-630145771967"/>
    <hyperlink ref="D167" r:id="rId165" location="" tooltip="" display="https://www.eventbrite.co.uk/e/the-compliance-accounting-framework-for-charities-tickets-641293796007"/>
    <hyperlink ref="D168" r:id="rId166" location="" tooltip="" display="https://www.eventbrite.com/e/level-2-award-in-mental-health-in-the-workplace-tickets-510775050927"/>
    <hyperlink ref="D169" r:id="rId167" location="" tooltip="" display="https://www.eventbrite.com/e/introduction-to-safeguarding-and-safer-cultures-in-voluntary-and-community-tickets-528180731787"/>
    <hyperlink ref="D170" r:id="rId168" location="" tooltip="" display="https://enfieldva.org.uk/diary/"/>
    <hyperlink ref="D171" r:id="rId169" location="" tooltip="" display="https://enfieldva.org.uk/diary/"/>
    <hyperlink ref="D172" r:id="rId170" location="" tooltip="" display="https://evaluationsupportscotland.org.uk/what-we-do/support-third-sector-organisations/commissioned-workshops/"/>
    <hyperlink ref="D173" r:id="rId171" location="" tooltip="" display="https://evaluationsupportscotland.org.uk/events/tms-jun2023/"/>
    <hyperlink ref="D174" r:id="rId172" location="" tooltip="" display="https://evaluationsupportscotland.org.uk/resources/introduction-to-logic-modelling-online-learning/"/>
    <hyperlink ref="D175" r:id="rId173" location="" tooltip="" display="https://www.eventbrite.co.uk/e/practical-project-management-tickets-596027192377"/>
    <hyperlink ref="D176" r:id="rId174" location="" tooltip="" display="https://www.eventbrite.co.uk/e/setting-up-a-charity-and-introduction-to-scio-tickets-568160682897"/>
    <hyperlink ref="D177" r:id="rId175" location="" tooltip="" display="https://www.eventbrite.co.uk/e/managing-and-leading-tickets-523450904747"/>
    <hyperlink ref="D178" r:id="rId176" location="" tooltip="" display="https://www.eventbrite.co.uk/e/support-and-supervision-an-essential-guide-tickets-566601499337"/>
    <hyperlink ref="D179" r:id="rId177" location="" tooltip="" display="https://www.farrer.co.uk/clients-and-sectors/not-for-profit/charities/our-charity-trustee-training-programme/"/>
    <hyperlink ref="D180" r:id="rId178" location="" tooltip="" display="https://www.eventbrite.co.uk/e/registering-claiming-gift-aid-tickets-577003802907"/>
    <hyperlink ref="D181" r:id="rId179" location="" tooltip="" display="https://www.fundraisingeverywhere.com/product/in-safe-hands-how-leadership-can-provide-an-inclusive-safe-and-high-performing-team/"/>
    <hyperlink ref="D182" r:id="rId180" location="" tooltip="" display="https://www.getgrants.org.uk/management-for-fundraisers/"/>
    <hyperlink ref="D183" r:id="rId181" location="" tooltip="" display="https://unlockingthepotential.co.uk/courses/coming-soon-supervision-that-works-professional-training/"/>
    <hyperlink ref="D184" r:id="rId182" location="" tooltip="" display="https://unlockingthepotential.co.uk/courses/coming-soon-leadership-vs-management-professional-training/"/>
    <hyperlink ref="D185" r:id="rId183" location="" tooltip="" display="https://unlockingthepotential.co.uk/courses/seo-basic/"/>
    <hyperlink ref="D186" r:id="rId184" location="" tooltip="" display="https://www.eventbrite.co.uk/e/how-to-diversify-your-board-with-sophia-moreau-tickets-165438875129"/>
    <hyperlink ref="D187" r:id="rId185" location="" tooltip="" display="https://www.eventbrite.co.uk/e/what-is-a-trustee-and-how-do-i-become-one-with-leon-ward-tickets-165151908805"/>
    <hyperlink ref="D188" r:id="rId186" location="" tooltip="" display="https://www.eventbrite.co.uk/e/the-onboarding-induction-training-for-newly-appointed-trustees-tickets-165426913351"/>
    <hyperlink ref="D189" r:id="rId187" location="" tooltip="" display="https://www.eventbrite.co.uk/e/charity-board-leadership-programme-information-session-tickets-166433576307"/>
    <hyperlink ref="D190" r:id="rId188" location="" tooltip="" display="https://www.eventbrite.co.uk/e/no-more-charity-governance-please-beyond-the-trustees-role-description-tickets-262696090077"/>
    <hyperlink ref="D191" r:id="rId189" location="" tooltip="" display="https://www.eventbrite.co.uk/e/to-infinity-and-beyond-an-introduction-to-charity-finance-for-trustees-tickets-418062404907"/>
    <hyperlink ref="D192" r:id="rId190" location="" tooltip="" display="https://www.eventbrite.co.uk/e/how-to-write-an-investment-policy-for-your-charity-a-workshop-for-trustees-tickets-639426982317"/>
    <hyperlink ref="D193" r:id="rId191" location="" tooltip="" display="https://www.eventbrite.co.uk/e/finance-blunders-how-to-avoid-the-finance-whoppers-other-boards-have-made-tickets-639421235127"/>
    <hyperlink ref="D194" r:id="rId192" location="" tooltip="" display="https://www.eventbrite.co.uk/e/introduction-to-being-a-commissioner-sessions-1-2-3-tickets-486744916147"/>
    <hyperlink ref="D195" r:id="rId193" location="" tooltip="" display="https://www.gcvs.org.uk/services/learning-and-development/"/>
    <hyperlink ref="D196" r:id="rId194" location="" tooltip="" display="https://www.gcvs.org.uk/services/learning-and-development/"/>
    <hyperlink ref="D197" r:id="rId195" location="" tooltip="" display="https://www.eventbrite.com/e/sve-introduction-to-health-safety-in-the-workplace-tickets-643037972887"/>
    <hyperlink ref="D198" r:id="rId196" location="" tooltip="" display="https://www.eventbrite.com/e/sve-implementing-change-tickets-636546045357"/>
    <hyperlink ref="D199" r:id="rId197" location="" tooltip="" display="https://www.eventbrite.com/e/risk-assessments-tickets-636560388257"/>
    <hyperlink ref="D200" r:id="rId198" location="" tooltip="" display="https://www.eventbrite.com/e/sve-succession-planning-tickets-639270123147"/>
    <hyperlink ref="D201" r:id="rId199" location="" tooltip="" display="https://www.eventbrite.com/e/sve-conflict-resolution-tickets-640591465317"/>
    <hyperlink ref="D202" r:id="rId200" location="" tooltip="" display="https://www.eventbrite.com/e/sve-performance-management-tickets-640597844397"/>
    <hyperlink ref="D203" r:id="rId201" location="" tooltip="" display="https://www.reed.co.uk/courses/accounting-standards-for-charities/432041#"/>
    <hyperlink ref="D204" r:id="rId202" location="" tooltip="" display="https://www.helplines.org/training/book-a-training-course/impact-practice-and-measuring-outcomes-for-helplines-cpd-accredited/"/>
    <hyperlink ref="D205" r:id="rId203" location="" tooltip="" display="https://www.helplines.org/training/book-a-training-course/impact-practice-and-measuring-outcomes-for-helplines-cpd-accredited/"/>
    <hyperlink ref="D206" r:id="rId204" location="" tooltip="" display="https://www.helplines.org/training/book-a-training-course/volunteer-management/"/>
    <hyperlink ref="D207" r:id="rId205" location="" tooltip="" display="https://www.helplines.org/training/book-a-training-course/volunteer-management/"/>
    <hyperlink ref="D208" r:id="rId206" location="" tooltip="" display="https://www.eventbrite.co.uk/e/collaborative-leadership-in-bridlington-tickets-634566173507"/>
    <hyperlink ref="D209" r:id="rId207" location="" tooltip="" display="https://www.eventbrite.co.uk/e/burnout-for-leaders-working-in-and-around-bridlington-tickets-621820360437"/>
    <hyperlink ref="D210" r:id="rId208" location="" tooltip="" display="https://www.eventbrite.co.uk/e/support-and-supervision-training-tickets-528303910217"/>
    <hyperlink ref="D211" r:id="rId209" location="" tooltip="" display="https://www.eventbrite.co.uk/e/managing-teams-remotely-tickets-528478301827"/>
    <hyperlink ref="D212" r:id="rId210" location="" tooltip="" display="https://hullcvs.org.uk/professional-services/training/planning-evaluation/"/>
    <hyperlink ref="D213" r:id="rId211" location="" tooltip="" display="https://hullcvs.org.uk/governance/"/>
    <hyperlink ref="D214" r:id="rId212" location="" tooltip="" display="https://hullcvs.org.uk/professional-services/training/workplacestaffmanagement/"/>
    <hyperlink ref="D215" r:id="rId213" location="" tooltip="" display="https://hullcvs.org.uk/professional-services/training/financial-management/"/>
    <hyperlink ref="D216" r:id="rId214" location="" tooltip="" display="https://hullcvs.org.uk/governance/"/>
    <hyperlink ref="D217" r:id="rId215" location="" tooltip="" display="https://hullcvs.org.uk/professional-services/training/financial-management/"/>
    <hyperlink ref="D218" r:id="rId216" location="" tooltip="" display="https://hullcvs.org.uk/training/"/>
    <hyperlink ref="D219" r:id="rId217" location="" tooltip="" display="https://hullcvs.org.uk/training/"/>
    <hyperlink ref="D220" r:id="rId218" location="" tooltip="" display="https://hullcvs.org.uk/training/"/>
    <hyperlink ref="D221" r:id="rId219" location="" tooltip="" display="https://hullcvs.org.uk/professional-services/training/workplacestaffmanagement/"/>
    <hyperlink ref="D222" r:id="rId220" location="" tooltip="" display="https://hullcvs.org.uk/professional-services/training/volunteer-management/"/>
    <hyperlink ref="D223" r:id="rId221" location="" tooltip="" display="https://hullcvs.org.uk/professional-services/training/planning-evaluation/"/>
    <hyperlink ref="D224" r:id="rId222" location="" tooltip="" display="https://hullcvs.org.uk/professional-services/training/volunteer-management/"/>
    <hyperlink ref="D225" r:id="rId223" location="" tooltip="" display="https://reliefweb.int/training/3909980/leadership-and-management-international-development-training"/>
    <hyperlink ref="D226" r:id="rId224" location="" tooltip="" display="https://imainternational.com/training-courses/monitoring-evaluation-accountability-and-learning/"/>
    <hyperlink ref="D227" r:id="rId225" location="" tooltip="" display="https://www.icaew.com/technical/charity-community/events"/>
    <hyperlink ref="D228" r:id="rId226" location="" tooltip="" display="https://www.icaew.com/technical/charity-community/events"/>
    <hyperlink ref="D229" r:id="rId227" location="" tooltip="" display="https://www.icaew.com/technical/charity-community/webinars"/>
    <hyperlink ref="D230" r:id="rId228" location="" tooltip="" display="https://www.icaew.com/technical/charity-community/webinars"/>
    <hyperlink ref="D231" r:id="rId229" location="" tooltip="" display="https://www.icaew.com/technical/charity-community/trustee-training-modules"/>
    <hyperlink ref="D232" r:id="rId230" location="" tooltip="" display="https://www.edx.org/course/project-management-for-development"/>
    <hyperlink ref="D233" r:id="rId231" location="" tooltip="" display="https://www.interlink-foundation.org.uk/financial-management-for-charities-2/"/>
    <hyperlink ref="D234" r:id="rId232" location="" tooltip="" display="https://www.intrac.org/event/monitoring-evaluation-systems-advanced/"/>
    <hyperlink ref="D235" r:id="rId233" location="" tooltip="" display="https://www.eventbrite.co.uk/e/safeguarding-vs-safeguarding-training-for-wokingham-charity-sector-leaders-tickets-596840184057"/>
    <hyperlink ref="D236" r:id="rId234" location="" tooltip="" display="https://www.eventbrite.co.uk/e/local-charity-leaders-workshops-strategic-planning-tickets-622365340487"/>
    <hyperlink ref="D237" r:id="rId235" location="" tooltip="" display="https://www.eventbrite.co.uk/e/local-charity-leaders-workshops-financial-planning-tickets-622385701387"/>
    <hyperlink ref="D238" r:id="rId236" location="" tooltip="" display="https://www.eventbrite.co.uk/e/local-charity-leaders-workshops-good-governance-tickets-622375450727"/>
    <hyperlink ref="D239" r:id="rId237" location="" tooltip="" display="https://www.reed.co.uk/courses/charity-financial-reporting-and-regulation/431281#"/>
    <hyperlink ref="D240" r:id="rId238" location="" tooltip="" display="https://jojeprojecttraining.com/project-management-for-charities-and-not-for-profits/"/>
    <hyperlink ref="D241" r:id="rId239" location="" tooltip="" display="https://jojeprojecttraining.com/project-management-for-charities-and-not-for-profits/"/>
    <hyperlink ref="D242" r:id="rId240" location="" tooltip="" display="https://www.kcsc.org.uk/civicrm/event/info?id=2775&amp;reset=1"/>
    <hyperlink ref="D243" r:id="rId241" location="" tooltip="" display="https://cvalive.org.uk/calendar/item/46660210"/>
    <hyperlink ref="D244" r:id="rId242" location="" tooltip="" display="https://www.eventbrite.co.uk/e/how-to-recruit-trustees-to-your-board-and-retain-them-tickets-617045970107"/>
    <hyperlink ref="D245" r:id="rId243" location="" tooltip="" display="https://www.leading-in-leics.co.uk/programmes/aspiring-leaders/"/>
    <hyperlink ref="D246" r:id="rId244" location="" tooltip="" display="https://www.leading-in-leics.co.uk/programmes/coaching-and-mentoring/"/>
    <hyperlink ref="D247" r:id="rId245" location="" tooltip="" display="https://www.leading-in-leics.co.uk/programmes/senior-leadership/"/>
    <hyperlink ref="D248" r:id="rId246" location="" tooltip="" display="https://www.reed.co.uk/courses/charity-reporting-and-accounts/433808"/>
    <hyperlink ref="D249" r:id="rId247" location="" tooltip="" display="https://www.eventbrite.co.uk/e/getting-the-best-from-your-board-tickets-518543035177"/>
    <hyperlink ref="D250" r:id="rId248" location="" tooltip="" display="https://www.eventbrite.co.uk/e/finding-a-trustee-appointing-and-induction-tickets-518240169297"/>
    <hyperlink ref="D251" r:id="rId249" location="" tooltip="" display="https://www.eventbrite.co.uk/e/roles-and-responsibilities-of-board-memberstrustees-tickets-516824595277"/>
    <hyperlink ref="D252" r:id="rId250" location="" tooltip="" display="https://www.eventbrite.co.uk/e/start-up-workshop-tickets-511787288557?aff=ebdsoporgprofile"/>
    <hyperlink ref="D253" r:id="rId251" location="" tooltip="" display="https://www.mblseminars.com/Outline/Data-Protection-for-Charities---Getting-Compliance-Right---Learn-Live/17022"/>
    <hyperlink ref="D254" r:id="rId252" location="" tooltip="" display="https://www.mblseminars.com/Outline/Making-A-Serious-Incident-Report---A-Guide-for-Charities---Webinar/18047"/>
    <hyperlink ref="D255" r:id="rId253" location="" tooltip="" display="https://www.mblseminars.com/Outline/Handling-Conflicts-of-Interest---A-Guide-for-the-Charity-Sector---Webinar/14183"/>
    <hyperlink ref="D256" r:id="rId254" location="" tooltip="" display="https://www.mblseminars.com/Outline/Complex-VAT-for-Charities---An-Advanced-Guide---Learn-Live/14072"/>
    <hyperlink ref="D257" r:id="rId255" location="" tooltip="" display="https://www.mblseminars.com/Outline/Employment-Law-for-Charities---The-Unique-Environment-Explored---Webinar/13941"/>
    <hyperlink ref="D258" r:id="rId256" location="" tooltip="" display="https://www.mblseminars.com/Outline/Charities-_-Safeguarding---How-to-Get-It-Right---Learn-Live/13881"/>
    <hyperlink ref="D259" r:id="rId257" location="" tooltip="" display="https://www.mblseminars.com/Outline/An-Introduction-to-the-Charity-Landscape---Framework,-Compliance-_-Key-Trustee-Duties---e-Learning/13307"/>
    <hyperlink ref="D260" r:id="rId258" location="" tooltip="" display="https://www.mblseminars.com/Outline/Health-_-Safety-for-Charities---Staying-on-the-Right-Side-of-the-Law---Webinar/13104"/>
    <hyperlink ref="D261" r:id="rId259" location="" tooltip="" display="https://www.mblseminars.com/Outline/Charity-Governance-in-the-New-Normal---A-Guide-for-the-Charity-Sector---Webinar/12144"/>
    <hyperlink ref="D262" r:id="rId260" location="" tooltip="" display="https://mediatrust.org/events/small-charity-week-comms-coaching-2-2/"/>
    <hyperlink ref="D263" r:id="rId261" location="" tooltip="" display="https://mediatrust.org/communications-support/training-courses/digital-marketing-strategy-training-2023/"/>
    <hyperlink ref="D264" r:id="rId262" location="" tooltip="" display="https://mediatrust.org/events/optimise-your-charitys-website-on-a-budget/"/>
    <hyperlink ref="D265" r:id="rId263" location="" tooltip="" display="https://mediatrust.org/events/maximum-impact-communicating-the-stats-and-the-stories/"/>
    <hyperlink ref="D266" r:id="rId264" location="" tooltip="" display="https://www.mills-reeve.com/events/people-matter-charities-how-to-avoid-employment-tr"/>
    <hyperlink ref="D267" r:id="rId265" location="" tooltip="" display="https://www.nya.org.uk/skills/safeguarding-and-risk-management-hub/"/>
    <hyperlink ref="D268" r:id="rId266" location="" tooltip="" display="https://navca.org.uk/events"/>
    <hyperlink ref="D269" r:id="rId267" location="" tooltip="" display="https://www.ncvo.org.uk/training-events/#/"/>
    <hyperlink ref="D270" r:id="rId268" location="" tooltip="" display="https://www.ncvo.org.uk/training-events/#/"/>
    <hyperlink ref="D271" r:id="rId269" location="" tooltip="" display="https://www.ncvo.org.uk/training-events/#/"/>
    <hyperlink ref="D272" r:id="rId270" location="" tooltip="" display="https://www.ncvo.org.uk/training-events/#/"/>
    <hyperlink ref="D273" r:id="rId271" location="" tooltip="" display="https://www.ncvo.org.uk/training-events/#/"/>
    <hyperlink ref="D274" r:id="rId272" location="" tooltip="" display="https://www.ncvo.org.uk/training-events/#/"/>
    <hyperlink ref="D275" r:id="rId273" location="" tooltip="" display="https://www.ncvo.org.uk/training-events/#/"/>
    <hyperlink ref="D276" r:id="rId274" location="" tooltip="" display="https://www.ncvo.org.uk/training-events/#/"/>
    <hyperlink ref="D277" r:id="rId275" location="" tooltip="" display="https://www.ncvo.org.uk/training-events/#/"/>
    <hyperlink ref="D278" r:id="rId276" location="" tooltip="" display="https://www.ncvo.org.uk/training-events/#/"/>
    <hyperlink ref="D279" r:id="rId277" location="" tooltip="" display="https://www.ncvo.org.uk/training-events/#/"/>
    <hyperlink ref="D280" r:id="rId278" location="" tooltip="" display="https://www.ncvo.org.uk/training-events/#/"/>
    <hyperlink ref="D281" r:id="rId279" location="" tooltip="" display="https://www.ncvo.org.uk/training-events/#/"/>
    <hyperlink ref="D282" r:id="rId280" location="" tooltip="" display="https://www.ncvo.org.uk/training-events/#/"/>
    <hyperlink ref="D283" r:id="rId281" location="" tooltip="" display="https://www.ncvo.org.uk/training-events/#/"/>
    <hyperlink ref="D284" r:id="rId282" location="" tooltip="" display="https://www.ncvo.org.uk/training-events/#/"/>
    <hyperlink ref="D285" r:id="rId283" location="" tooltip="" display="https://www.ncvo.org.uk/training-events/#/"/>
    <hyperlink ref="D286" r:id="rId284" location="" tooltip="" display="https://www.ncvo.org.uk/training-events/#/"/>
    <hyperlink ref="D287" r:id="rId285" location="" tooltip="" display="https://www.ncvo.org.uk/training-events/#/"/>
    <hyperlink ref="D288" r:id="rId286" location="" tooltip="" display="https://www.ncvo.org.uk/training-events/#/"/>
    <hyperlink ref="D289" r:id="rId287" location="" tooltip="" display="https://www.thinknpc.org/events-and-training/ai-in-the-charity-sector-getting-past-the-hype/"/>
    <hyperlink ref="D290" r:id="rId288" location="" tooltip="" display="https://www.eventbrite.co.uk/e/managing-staff-registration-546350106877"/>
    <hyperlink ref="D291" r:id="rId289" location="" tooltip="" display="https://www.eventbrite.co.uk/e/recruiting-and-managing-volunteers-registration-623906118997"/>
    <hyperlink ref="D292" r:id="rId290" location="" tooltip="" display="https://www.eventbrite.co.uk/e/charity-finance-registration-623957974097"/>
    <hyperlink ref="D293" r:id="rId291" location="" tooltip="" display="https://www.eventbrite.co.uk/e/project-management-registration-617270772497"/>
    <hyperlink ref="D294" r:id="rId292" location="" tooltip="" display="https://ready.csod.com/ui/lms-learning-details/app/course/4e058b86-7655-4e88-b92e-40690011d843"/>
    <hyperlink ref="D295" r:id="rId293" location="" tooltip="" display="https://ready.csod.com/ui/lms-learning-details/app/course/bb1a2572-48ae-4315-806b-335eafcb02ef"/>
    <hyperlink ref="D296" r:id="rId294" location="" tooltip="" display="https://ready.csod.com/ui/lms-learning-details/app/course/1c4d939c-fb3b-4255-ad9d-22f2145d1f02"/>
    <hyperlink ref="D297" r:id="rId295" location="" tooltip="" display="https://ready.csod.com/ui/lms-learning-details/app/course/e5e7fffb-ed8e-47fb-b8d2-cda81b71b99e"/>
    <hyperlink ref="D298" r:id="rId296" location="" tooltip="" display="https://ready.csod.com/ui/lms-learning-details/app/course/d04aba12-a46d-404a-bc2c-637891e2729b"/>
    <hyperlink ref="D299" r:id="rId297" location="" tooltip="" display="https://ready.csod.com/ui/lms-learning-details/app/curriculum/756bf2b9-d051-48c3-8038-eaba66214fa3"/>
    <hyperlink ref="D300" r:id="rId298" location="" tooltip="" display="https://ready.csod.com/ui/lms-learning-details/app/material/6ae77ea3-12ee-42e3-a10e-b1eb40560d1c"/>
    <hyperlink ref="D301" r:id="rId299" location="" tooltip="" display="https://ready.csod.com/ui/lms-learning-details/app/course/28ccd456-ab27-4139-9e5f-0dfb9088ac25"/>
    <hyperlink ref="D302" r:id="rId300" location="" tooltip="" display="https://www.northern.ac.uk/course/community-project-management/"/>
    <hyperlink ref="D303" r:id="rId301" location="" tooltip="" display="https://www.nicva.org/event/making-self-evaluation-work-for-you-in-person"/>
    <hyperlink ref="D304" r:id="rId302" location="" tooltip="" display="https://www.nicva.org/event/cfni-programme-learning-event-10-being-an-effective-chair-rescheduled-online"/>
    <hyperlink ref="D305" r:id="rId303" location="" tooltip="" display="https://www.nicva.org/event/charity-finance-for-charity-finance-workers-2"/>
    <hyperlink ref="D306" r:id="rId304" location="" tooltip="" display="https://www.nicva.org/event/cfni-programme-learning-event-11-essential-hr-for-trustees-online"/>
    <hyperlink ref="D307" r:id="rId305" location="" tooltip="" display="https://www.nicva.org/event/an-introduction-to-social-value-workshop-online"/>
    <hyperlink ref="D308" r:id="rId306" location="" tooltip="" display="https://www.nicva.org/event/an-introduction-to-impact-practice-workshop-online"/>
    <hyperlink ref="D309" r:id="rId307" location="" tooltip="" display="https://www.nicva.org/event/how-can-an-outcomes-based-approach-work-for-you-online"/>
    <hyperlink ref="D310" r:id="rId308" location="" tooltip="" display="https://www.nicva.org/event/listening-to-users-an-introduction-to-focus-groups"/>
    <hyperlink ref="D311" r:id="rId309" location="" tooltip="" display="https://learning.nspcc.org.uk/training/managing-allegations-abuse"/>
    <hyperlink ref="D312" r:id="rId310" location="" tooltip="" display="https://learning.nspcc.org.uk/training/safer-recruitment"/>
    <hyperlink ref="D313" r:id="rId311" location="" tooltip="" display="https://learning.nspcc.org.uk/training/safer-recruitment"/>
    <hyperlink ref="D314" r:id="rId312" location="" tooltip="" display="https://learning.nspcc.org.uk/training/safeguarding-charity-trustees"/>
    <hyperlink ref="D315" r:id="rId313" location="" tooltip="" display="https://www.eventbrite.co.uk/e/reporting-to-a-funder-an-interactive-guide-to-writing-an-evaluation-report-tickets-637233702157"/>
    <hyperlink ref="D316" r:id="rId314" location="" tooltip="" display="https://www.eventbrite.co.uk/e/introduction-to-volunteer-management-workshop-tickets-638750880077"/>
    <hyperlink ref="D317" r:id="rId315" location="" tooltip="" display="https://www.open.edu/openlearncreate/course/view.php?id=5717"/>
    <hyperlink ref="D318" r:id="rId316" location="" tooltip="" display="https://www.open.edu/openlearn/money-business/collaborative-leadership-voluntary-organisations/content-section-overview?active-tab=description-tab"/>
    <hyperlink ref="D319" r:id="rId317" location="" tooltip="" display="https://www.open.edu/openlearn/money-business/developing-leadership-practice-voluntary-organisations/content-section-overview?active-tab=description-tab"/>
    <hyperlink ref="D320" r:id="rId318" location="" tooltip="" display="https://www.open.edu/openlearncreate/course/view.php?id=3521"/>
    <hyperlink ref="D321" r:id="rId319" location="" tooltip="" display="https://ocva.org.uk/training-and-events/project-evaluation-courses/"/>
    <hyperlink ref="D322" r:id="rId320" location="" tooltip="" display="https://ocva.org.uk/training-and-events/project-evaluation-courses/"/>
    <hyperlink ref="D323" r:id="rId321" location="" tooltip="" display="https://ocva.org.uk/training-and-events/how-to-be-a-good-trustee-2/"/>
    <hyperlink ref="D324" r:id="rId322" location="" tooltip="" display="https://ocva.org.uk/training-and-events/project-evaluation-courses/"/>
    <hyperlink ref="D325" r:id="rId323" location="" tooltip="" display="https://ocva.org.uk/training-and-events/trustee-courses/"/>
    <hyperlink ref="D326" r:id="rId324" location="" tooltip="" display="https://ocva.org.uk/training-and-events/volunteer-managing-courses/"/>
    <hyperlink ref="D327" r:id="rId325" location="" tooltip="" display="https://ocva.org.uk/training-and-events/fundraising-courses/"/>
    <hyperlink ref="D328" r:id="rId326" location="" tooltip="" display="https://ocva.org.uk/training-and-events/volunteer-managing-courses/"/>
    <hyperlink ref="D329" r:id="rId327" location="" tooltip="" display="https://www.eventbrite.co.uk/e/climate-change-training-for-charity-trustees-tickets-510167553887"/>
    <hyperlink ref="D330" r:id="rId328" location="" tooltip="" display="https://www.qmu.ac.uk/study-here/short-courses/short-courses/leadership-governance-and-strategy-not-for-profit/"/>
    <hyperlink ref="D331" r:id="rId329" location="" tooltip="" display="https://www.eventbrite.co.uk/e/treasurer-training-tickets-608273982857"/>
    <hyperlink ref="D332" r:id="rId330" location="" tooltip="" display="https://www.eventbrite.co.uk/e/volunteer-management-training-effective-recruitment-keeping-it-legal-tickets-616448904267"/>
    <hyperlink ref="D333" r:id="rId331" location="" tooltip="" display="https://reasondigital.com/rd-skills-hub/"/>
    <hyperlink ref="D334" r:id="rId332" location="" tooltip="" display="https://www.eventbrite.co.uk/e/a-practical-introduction-to-social-impact-measurement-tickets-574529482147"/>
    <hyperlink ref="D335" r:id="rId333" location="" tooltip="" display="https://events.aidecrm.co.uk/redbridge/events/71"/>
    <hyperlink ref="D336" r:id="rId334" location="" tooltip="" display="https://events.aidecrm.co.uk/redbridge/events/83"/>
    <hyperlink ref="D337" r:id="rId335" location="" tooltip="" display="https://events.aidecrm.co.uk/redbridge/events/69"/>
    <hyperlink ref="D338" r:id="rId336" location="" tooltip="" display="https://events.aidecrm.co.uk/redbridge/events/63"/>
    <hyperlink ref="D339" r:id="rId337" location="" tooltip="" display="https://events.aidecrm.co.uk/redbridge/events/91"/>
    <hyperlink ref="D340" r:id="rId338" location="" tooltip="" display="https://events.aidecrm.co.uk/redbridge/events/105"/>
    <hyperlink ref="D341" r:id="rId339" location="" tooltip="" display="https://www.eventbrite.co.uk/e/building-successful-partnerships-and-collaboration-tickets-622575479017"/>
    <hyperlink ref="D342" r:id="rId340" location="" tooltip="" display="https://www.eventbrite.co.uk/e/how-to-make-your-charity-premises-green-accessible-and-energy-efficient-tickets-596681579667"/>
    <hyperlink ref="D343" r:id="rId341" location="" tooltip="" display="https://www.eventbrite.co.uk/e/starting-up-how-to-become-a-charity-or-social-enterprise-tickets-465093516227"/>
    <hyperlink ref="D344" r:id="rId342" location="" tooltip="" display="https://reasondigital.com/rd-skills-hub/"/>
    <hyperlink ref="D345" r:id="rId343" location="" tooltip="" display="https://www.scouts.org.uk/volunteers/learning-development-and-awards/training/trainers/support-resources-for-trainers/training-advisers-guide-for-managers-and-supporters/skills-courses/"/>
    <hyperlink ref="D346" r:id="rId344" location="" tooltip="" display="https://www.scouts.org.uk/volunteers/learning-development-and-awards/training/trainers/support-resources-for-trainers/training-advisers-guide-for-managers-and-supporters/skills-courses/"/>
    <hyperlink ref="D347" r:id="rId345" location="" tooltip="" display="https://www.scouts.org.uk/volunteers/learning-development-and-awards/training/trainers/support-resources-for-trainers/training-advisers-guide-for-managers-and-supporters/skills-courses/"/>
    <hyperlink ref="D348" r:id="rId346" location="" tooltip="" display="https://scvo.scot/events/a1v3z00000LDApnAAH/plan-measure-and-report-social-impact"/>
    <hyperlink ref="D349" r:id="rId347" location="" tooltip="" display="https://scvo.scot/events/a1v3z00000LDEtzAAH/introduction-to-people-management-essentials-for-team-leaders-supervisors-and-managers"/>
    <hyperlink ref="D350" r:id="rId348" location="" tooltip="" display="https://scvo.scot/events/a1v3z00000LDEtyAAH/adapt-and-develop-your-management-skills-managing-people-in-the-modern-world"/>
    <hyperlink ref="D351" r:id="rId349" location="" tooltip="" display="https://scvo.scot/events/a1v3z00000LDHQaAAP/introduction-to-project-management"/>
    <hyperlink ref="D352" r:id="rId350" location="" tooltip="" display="https://scvo.scot/events/a1v3z00000LDN3HAAX/introduction-to-data-protection-and-the-gdpr"/>
    <hyperlink ref="D353" r:id="rId351" location="" tooltip="" display="https://england.shelter.org.uk/professional_resources/shelter_training/webinars_for_individuals"/>
    <hyperlink ref="D354" r:id="rId352" location="" tooltip="" display="https://www.eventbrite.co.uk/e/financial-planning-and-stability-tickets-648974128087"/>
    <hyperlink ref="D355" r:id="rId353" location="" tooltip="" display="https://www.smithschool.ox.ac.uk/course/introduction-sustainable-finance-course"/>
    <hyperlink ref="D356" r:id="rId354" location="" tooltip="" display="https://www.eventbrite.co.uk/e/effective-volunteer-recruitment-tickets-638052089977"/>
    <hyperlink ref="D357" r:id="rId355" location="" tooltip="" display="https://www.edx.org/course/essentials-of-program-strategy-and-evaluation"/>
    <hyperlink ref="D358" r:id="rId356" location="" tooltip="" display="https://www.sventerprise.org.uk/index.php/events-calendar/sve-data-protection-including-gdpr-home/"/>
    <hyperlink ref="D359" r:id="rId357" location="" tooltip="" display="https://www.sventerprise.org.uk/index.php/events-calendar/sve-good-communication-including-gdpr-home/"/>
    <hyperlink ref="D360" r:id="rId358" location="" tooltip="" display="https://www.stoneking.co.uk/event/charity-training-essential-trustee-and-governance-practice-20072023"/>
    <hyperlink ref="N360" r:id="rId359" location="" tooltip="" display="https://www.stoneking.co.uk/news/hours-training-charity-trustees"/>
    <hyperlink ref="D361" r:id="rId360" location="" tooltip="" display="https://www.eventbrite.co.uk/e/building-firm-foundations-tickets-630861342257"/>
    <hyperlink ref="D362" r:id="rId361" location="" tooltip="" display="https://www.eventbrite.co.uk/e/business-plan-development-tickets-642053648747"/>
    <hyperlink ref="D363" r:id="rId362" location="" tooltip="" display="https://www.eventbrite.co.uk/e/working-in-partnership-tickets-642062324697"/>
    <hyperlink ref="D364" r:id="rId363" location="" tooltip="" display="https://www.eventbrite.co.uk/e/business-continuity-planning-workshop-tickets-637980275177"/>
    <hyperlink ref="D365" r:id="rId364" location="" tooltip="" display="https://www.reed.co.uk/courses/charity-accounting-standards-policies-concepts-and-principles/437226#"/>
    <hyperlink ref="D366" r:id="rId365" location="" tooltip="" display="https://www.eventbrite.co.uk/e/volunteer-management-registration-611161048147"/>
    <hyperlink ref="D367" r:id="rId366" location="" tooltip="" display="https://www.argylltsi.org/uploads/1/2/3/3/123356694/onlinecourses-mar23.pdf"/>
    <hyperlink ref="D368" r:id="rId367" location="" tooltip="" display="https://www.scvs.org.uk/Event/legal-charity-commission-update-june2023"/>
    <hyperlink ref="D369" r:id="rId368" location="" tooltip="" display="https://www.scvs.org.uk/Event/excelling-in-vol-man-july2023"/>
    <hyperlink ref="D370" r:id="rId369" location="" tooltip="" display="https://tailormade-training.co.uk/courses/safer-recruitment-for-voluntary-sector-organisations-charities/"/>
    <hyperlink ref="D371" r:id="rId370" location="" tooltip="" display="https://www.talkaction.org/training-courses/volunteer-management-training/"/>
    <hyperlink ref="D372" r:id="rId371" location="" tooltip="" display="https://tavistockandportman.ac.uk/courses/leadership-and-management-in-the-public-and-voluntary-sectors-a-systemic-perspective-cpd23/"/>
    <hyperlink ref="D373" r:id="rId372" location="" tooltip="" display="https://boys-brigade.org.uk/events/company-management-training-chelmsford/"/>
    <hyperlink ref="D374" r:id="rId373" location="" tooltip="" display="https://www.managementcentre.co.uk/training-programmes/emerging-managers-programme-charity-management-training/"/>
    <hyperlink ref="D375" r:id="rId374" location="" tooltip="" display="https://www.managementcentre.co.uk/training-programmes/advanced-people-management/"/>
    <hyperlink ref="D376" r:id="rId375" location="" tooltip="" display="https://www.managementcentre.co.uk/training-programmes/managing-at-a-distance/"/>
    <hyperlink ref="D377" r:id="rId376" location="" tooltip="" display="https://www.managementcentre.co.uk/training-programmes/project-management-training-for-charities/"/>
    <hyperlink ref="D378" r:id="rId377" location="" tooltip="" display="https://www.managementcentre.co.uk/training-programmes/project-leadership/"/>
    <hyperlink ref="D379" r:id="rId378" location="" tooltip="" display="https://www.managementcentre.co.uk/training-programmes/transformational-leadership-training-for-charities/"/>
    <hyperlink ref="D380" r:id="rId379" location="" tooltip="" display="https://www.managementcentre.co.uk/training-programmes/strategic-leadership/"/>
    <hyperlink ref="D381" r:id="rId380" location="" tooltip="" display="https://www.managementcentre.co.uk/training-programmes/performance-management-managers/"/>
    <hyperlink ref="D382" r:id="rId381" location="" tooltip="" display="https://www.managementcentre.co.uk/training-programmes/coaching-skills-managers/"/>
    <hyperlink ref="D383" r:id="rId382" location="" tooltip="" display="https://www.managementcentre.co.uk/training-programmes/strategy-toolbox/"/>
    <hyperlink ref="D384" r:id="rId383" location="" tooltip="" display="https://www.managementcentre.co.uk/training-programmes/developing-business-skills/"/>
    <hyperlink ref="D385" r:id="rId384" location="" tooltip="" display="https://www.managementcentre.co.uk/training-programmes/leading-and-managing-change/"/>
    <hyperlink ref="D386" r:id="rId385" location="" tooltip="" display="https://www.managementcentre.co.uk/training-programmes/facilitation-skills/"/>
    <hyperlink ref="D387" r:id="rId386" location="" tooltip="" display="https://www.eventbrite.co.uk/cc/line-management-training-555609"/>
    <hyperlink ref="D388" r:id="rId387" location="" tooltip="" display="https://www.thesurvivorstrust.org/independent-sexual-violence-adviser-service-manager-programme"/>
    <hyperlink ref="D389" r:id="rId388" location="" tooltip="" display="https://www.eventbrite.co.uk/e/charity-trustee-understanding-your-responsibilities-tickets-580182991947"/>
    <hyperlink ref="D390" r:id="rId389" location="" tooltip="" display="https://www.eventbrite.co.uk/e/holding-effective-and-engaging-trustee-meetings-tickets-580275117497"/>
    <hyperlink ref="D391" r:id="rId390" location="" tooltip="" display="https://www.eventbrite.co.uk/e/setting-outcomes-and-indicators-tickets-580275588907"/>
    <hyperlink ref="D392" r:id="rId391" location="" tooltip="" display="https://www.eventbrite.co.uk/e/evaluating-your-impact-tickets-580276531727"/>
    <hyperlink ref="D393" r:id="rId392" location="" tooltip="" display="https://www.eventbrite.co.uk/e/recruiting-volunteers-tickets-576113078727"/>
    <hyperlink ref="D394" r:id="rId393" location="" tooltip="" display="https://www.eventbrite.co.uk/e/achieving-good-organisational-governance-tickets-580241406667"/>
    <hyperlink ref="D395" r:id="rId394" location="" tooltip="" display="https://www.eventbrite.co.uk/e/effective-business-planning-in-the-third-sector-tickets-580249992347"/>
    <hyperlink ref="D396" r:id="rId395" location="" tooltip="" display="https://www.eventbrite.co.uk/e/organisational-sustainability-and-succession-tickets-580272078407"/>
    <hyperlink ref="D397" r:id="rId396" location="" tooltip="" display="https://www.eventbrite.co.uk/e/equality-and-diversity-tickets-578812863857"/>
    <hyperlink ref="D398" r:id="rId397" location="" tooltip="" display="https://www.eventbrite.co.uk/e/risk-management-tickets-576272635967"/>
    <hyperlink ref="D399" r:id="rId398" location="" tooltip="" display="https://www.eventbrite.co.uk/e/understanding-your-role-as-office-bearer-tickets-580247534997"/>
    <hyperlink ref="D400" r:id="rId399" location="" tooltip="" display="https://thre.org.uk/training/"/>
    <hyperlink ref="D401" r:id="rId400" location="" tooltip="" display="https://thre.org.uk/training/"/>
    <hyperlink ref="D402" r:id="rId401" location="" tooltip="" display="https://thirdsectorlab.co.uk/training/social-media-strategy-3-copy/"/>
    <hyperlink ref="D403" r:id="rId402" location="" tooltip="" display="https://thirdsectorlab.co.uk/training/digital-strategy-2/"/>
    <hyperlink ref="D404" r:id="rId403" location="" tooltip="" display="https://www.eventbrite.com/e/build-a-charity-growth-strategy-that-works-tickets-440355313597"/>
    <hyperlink ref="D405" r:id="rId404" location="" tooltip="" display="https://www.eventbrite.com/e/engaging-politicians-policy-makers-with-your-charity-tickets-591269542117"/>
    <hyperlink ref="D406" r:id="rId405" location="" tooltip="" display="https://www.eventbrite.com/e/engaging-corporate-support-for-your-charity-tickets-591511455687"/>
    <hyperlink ref="D407" r:id="rId406" location="" tooltip="" display="https://www.eventbrite.com/e/understand-your-charitys-audience-better-tickets-594111602797"/>
    <hyperlink ref="D408" r:id="rId407" location="" tooltip="" display="https://www.eventbrite.com/e/coping-with-competition-for-charities-tickets-609362348187"/>
    <hyperlink ref="D409" r:id="rId408" location="" tooltip="" display="https://www.eventbrite.com/e/measuring-impact-for-smaller-charities-tickets-609407402947"/>
    <hyperlink ref="D410" r:id="rId409" location="" tooltip="" display="https://www.eventbrite.com/e/volunteer-recruitment-for-smaller-charities-tickets-609429870147"/>
    <hyperlink ref="D411" r:id="rId410" location="" tooltip="" display="https://www.eventbrite.com/e/innovation-and-tech-opportunities-for-smaller-charities-tickets-609524583437"/>
    <hyperlink ref="D412" r:id="rId411" location="" tooltip="" display="https://www.thirdsectortraining.co.uk/training/training-courses"/>
    <hyperlink ref="D413" r:id="rId412" location="" tooltip="" display="https://www.thirdsectortraining.co.uk/training/training-courses"/>
    <hyperlink ref="D414" r:id="rId413" location="" tooltip="" display="https://www.thirdsectortraining.co.uk/training/training-courses"/>
    <hyperlink ref="D415" r:id="rId414" location="" tooltip="" display="https://www.varb.org.uk/recruiting-managing-young-volunteers-19-25/"/>
    <hyperlink ref="D416" r:id="rId415" location="" tooltip="" display="https://www.udemy.com/course/digitalmarketing/"/>
    <hyperlink ref="D417" r:id="rId416" location="" tooltip="" display="https://www.udemy.com/course/basics-of-nonprofit-leadership/"/>
    <hyperlink ref="D418" r:id="rId417" location="" tooltip="" display="https://www.udemy.com/course/nonprofitstorytelling/"/>
    <hyperlink ref="D419" r:id="rId418" location="" tooltip="" display="https://www.udemy.com/course/how-to-set-up-salesforce-for-a-charity-or-nonprofit/"/>
    <hyperlink ref="D420" r:id="rId419" location="" tooltip="" display="https://www.udemy.com/course/generate-income-streams-build-resilience-sustainability/"/>
    <hyperlink ref="D421" r:id="rId420" location="" tooltip="" display="https://www.udemy.com/course/digital-communications-strategy-for-non-profits/"/>
    <hyperlink ref="D422" r:id="rId421" location="" tooltip="" display="https://www.udemy.com/course/your-ngo/"/>
    <hyperlink ref="D423" r:id="rId422" location="" tooltip="" display="https://www.udemy.com/course/data-driven-nonprofits/"/>
    <hyperlink ref="D424" r:id="rId423" location="" tooltip="" display="https://www.udemy.com/course/data-driven-nonprofits/"/>
    <hyperlink ref="D425" r:id="rId424" location="" tooltip="" display="https://www.uktraining.com/training/charities-the-role-of-the-secretary/75/classroom"/>
    <hyperlink ref="D426" r:id="rId425" location="" tooltip="" display="https://www.uktraining.com/training/vat-for-charities/52/online"/>
    <hyperlink ref="D427" r:id="rId426" location="" tooltip="" display="https://research.kent.ac.uk/philanthropy/home/ma-in-a-day/"/>
    <hyperlink ref="D428" r:id="rId427" location="" tooltip="" display="https://www.edx.org/course/community-engagement-collaborating-for-change"/>
    <hyperlink ref="D429" r:id="rId428" location="" tooltip="" display="https://www.eventbrite.co.uk/e/training-monitoring-and-evaluation-tickets-449515481907"/>
    <hyperlink ref="D430" r:id="rId429" location="" tooltip="" display="https://www.eventbrite.co.uk/e/training-supporting-and-managing-volunteers-tickets-450488421997"/>
    <hyperlink ref="D431" r:id="rId430" location="" tooltip="" display="https://www.eventbrite.co.uk/e/training-planning-for-the-future-tickets-449507177067"/>
    <hyperlink ref="D432" r:id="rId431" location="" tooltip="" display="https://www.eventbrite.co.uk/e/training-introduction-to-budgeting-forecasting-financial-reporting-tickets-488676744297"/>
    <hyperlink ref="D433" r:id="rId432" location="" tooltip="" display="https://vast.org.uk/training-and-events-2/"/>
    <hyperlink ref="D434" r:id="rId433" location="" tooltip="" display="https://vac.org.uk/news-and-events/events/"/>
    <hyperlink ref="D435" r:id="rId434" location="" tooltip="" display="https://docs.google.com/forms/d/e/1FAIpQLScoxk8hkWln63UsD_lpIGj4rPw6gb4OD0HmAFs-hJXyteA4Zg/viewform"/>
    <hyperlink ref="D436" r:id="rId435" location="" tooltip="" display="https://doinggoodleeds.org.uk/training-course/motivating-and-retaining-volunteers-9/"/>
    <hyperlink ref="D437" r:id="rId436" location="" tooltip="" display="https://doinggoodleeds.org.uk/training-course/designated-safeguarding-lead-children-and-young-people-2/"/>
    <hyperlink ref="D438" r:id="rId437" location="" tooltip="" display="https://doinggoodleeds.org.uk/training-course/volunteers-and-the-law-10/"/>
    <hyperlink ref="D439" r:id="rId438" location="" tooltip="" display="https://doinggoodleeds.org.uk/training-course/measuring-outcomes-and-impact-5/"/>
    <hyperlink ref="D440" r:id="rId439" location="" tooltip="" display="https://doinggoodleeds.org.uk/training-course/roles-and-responsibilities-of-trustees-6/"/>
    <hyperlink ref="D441" r:id="rId440" location="" tooltip="" display="https://doinggoodleeds.org.uk/training-course/effective-supervision-and-appraisal-3/"/>
    <hyperlink ref="D442" r:id="rId441" location="" tooltip="" display="https://doinggoodleeds.org.uk/training-course/understanding-leadership-7/"/>
    <hyperlink ref="D443" r:id="rId442" location="" tooltip="" display="https://doinggoodleeds.org.uk/training-course/where-to-start-with-strategic-planning-5/"/>
    <hyperlink ref="D444" r:id="rId443" location="" tooltip="" display="https://doinggoodleeds.org.uk/training-course/becoming-a-confident-public-speaker-4/"/>
    <hyperlink ref="D445" r:id="rId444" location="" tooltip="" display="https://www.eventbrite.co.uk/e/vcse-organisational-planning-tickets-621644895617"/>
    <hyperlink ref="D446" r:id="rId445" location="" tooltip="" display="https://www.eventbrite.co.uk/e/volunteering-and-the-law-tickets-620698284277"/>
    <hyperlink ref="D447" r:id="rId446" location="" tooltip="" display="https://www.eventbrite.co.uk/e/managing-remote-volunteers-tickets-631340074157"/>
    <hyperlink ref="D448" r:id="rId447" location="" tooltip="" display="https://www.eventbrite.co.uk/e/guide-to-governance-managing-your-charity-business-planning-tickets-516660644897"/>
    <hyperlink ref="D449" r:id="rId448" location="" tooltip="" display="https://www.varotherham.org.uk/training-courses/volunteer-management-training---recruitment-and-selection-"/>
    <hyperlink ref="D450" r:id="rId449" location="" tooltip="" display="https://www.voluntaryactionshetland.com/what/organisations/training-learning/understanding-finances"/>
    <hyperlink ref="D451" r:id="rId450" location="" tooltip="" display="https://www.voluntaryactionshetland.com/what/organisations/training-learning/roles-and-responsibilities-of-a-management-committee"/>
    <hyperlink ref="D452" r:id="rId451" location="" tooltip="" display="https://www.voluntaryactionshetland.com/what/organisations/training-learning/organisational-structures"/>
    <hyperlink ref="D453" r:id="rId452" location="" tooltip="" display="https://www.voluntaryactionshetland.com/what/organisations/training-learning/treasurer-training"/>
    <hyperlink ref="D454" r:id="rId453" location="" tooltip="" display="https://www.eventbrite.co.uk/e/team-leadership-tickets-596927344757"/>
    <hyperlink ref="D455" r:id="rId454" location="" tooltip="" display="https://www.eventbrite.co.uk/e/measuring-impact-tickets-577380950967"/>
    <hyperlink ref="D456" r:id="rId455" location="" tooltip="" display="https://www.eventbrite.co.uk/e/volunteers-and-the-law-tickets-579040584977"/>
    <hyperlink ref="D457" r:id="rId456" location="" tooltip="" display="https://www.vonne.org.uk/events/avoiding-gdpr-pitfalls"/>
    <hyperlink ref="D458" r:id="rId457" location="" tooltip="" display="https://cvalive.org.uk/calendar/item/48129771"/>
    <hyperlink ref="D459" r:id="rId458" location="" tooltip="" display="https://manchestercommunitycentral.org/training/recruit-retain-volunteers/2023-06-06t090000-2023-06-06t113000"/>
    <hyperlink ref="D460" r:id="rId459" location="" tooltip="" display="https://manchestercommunitycentral.org/training/volunteer-rights-and-responsibilities/2023-09-22t090000-2023-09-22t110000"/>
    <hyperlink ref="D461" r:id="rId460" location="" tooltip="" display="https://manchestercommunitycentral.org/training/managing-volunteers/2023-11-24t100000-2023-11-24t120000"/>
    <hyperlink ref="D462" r:id="rId461" location="" tooltip="" display="https://www.eventbrite.co.uk/e/volunteer-management-workshops-sep-oct-2023-tickets-640417033587?aff=ebdsoporgprofile"/>
    <hyperlink ref="D463" r:id="rId462" location="" tooltip="" display="https://www.volunteercornwall.org.uk/ilm"/>
    <hyperlink ref="D464" r:id="rId463" location="" tooltip="" display="https://www.volunteercornwall.org.uk/upcomingcourses/level4-ilm-may23"/>
    <hyperlink ref="D465" r:id="rId464" location="" tooltip="" display="https://www.volunteerscotland.net/event/effective-leadership-in-volunteering-june"/>
    <hyperlink ref="D466" r:id="rId465" location="" tooltip="" display="https://www.volunteerscotland.net/event/interactive-learning-bite-inclusion-in-volunteering"/>
    <hyperlink ref="D467" r:id="rId466" location="" tooltip="" display="https://www.volunteerscotland.net/event/supporting-volunteers-june"/>
    <hyperlink ref="D468" r:id="rId467" location="" tooltip="" display="https://www.volunteerscotland.net/event/building-positive-staff-and-volunteer-relations-june"/>
    <hyperlink ref="D469" r:id="rId468" location="" tooltip="" display="https://www.volunteerscotland.net/event/developing-volunteer-practice-august"/>
    <hyperlink ref="D470" r:id="rId469" location="" tooltip="" display="https://www.volunteerscotland.net/event/volunteer-change-management-september"/>
    <hyperlink ref="D471" r:id="rId470" location="" tooltip="" display="https://www.volunteerscotland.net/event/developing-a-volunteer-strategy-september"/>
    <hyperlink ref="D472" r:id="rId471" location="" tooltip="" display="https://www.volunteerscotland.net/event/developing-a-volunteer-culture-september"/>
    <hyperlink ref="D473" r:id="rId472" location="" tooltip="" display="https://voluntarysupport.org.uk/event/volunteering-and-the-law-may23/"/>
    <hyperlink ref="D474" r:id="rId473" location="" tooltip="" display="https://wcva.cymru/training-events/an-introduction-to-good-governance/"/>
    <hyperlink ref="D475" r:id="rId474" location="" tooltip="" display="https://wcva.cymru/training-events/project-management-english/"/>
    <hyperlink ref="D476" r:id="rId475" location="" tooltip="" display="https://wcva.cymru/training-events/an-introduction-to-data-protection-for-the-voluntary-sector-welsh/"/>
    <hyperlink ref="D477" r:id="rId476" location="" tooltip="" display="https://cabad.org.uk/events/wycas-training-financial-responsibilities-of-trustees/"/>
    <hyperlink ref="D478" r:id="rId477" location="" tooltip="" display="https://www.wildteam.org.uk/online-training-project-management"/>
    <hyperlink ref="D479" r:id="rId478" location="" tooltip="" display="https://www.wildteam.org.uk/online-training-project-planning"/>
    <hyperlink ref="D480" r:id="rId479" location="" tooltip="" display="https://www.wildteam.org.uk/online-training-monitoring-evaluation"/>
    <hyperlink ref="D481" r:id="rId480" location="" tooltip="" display="https://www.wildteam.org.uk/online-training-conservation-leadership"/>
    <hyperlink ref="D482" r:id="rId481" location="" tooltip="" display="https://www.wolvcoll.ac.uk/employers/principles-of-leadership-and-management-for-social-leaders/"/>
    <hyperlink ref="D483" r:id="rId482" location="" tooltip="" display="https://www.vonne.org.uk/events/leader-and-manager-coach-june-2023-0"/>
    <hyperlink ref="D484" r:id="rId483" location="" tooltip="" display="https://www.yeswecan.community/events/leadmanagespring2023"/>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484"/>
  <legacyDrawing r:id="rId485"/>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