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tevewalters/Documents/Venta/Year end accounts - 2024 v1/"/>
    </mc:Choice>
  </mc:AlternateContent>
  <xr:revisionPtr revIDLastSave="0" documentId="13_ncr:1_{FC8024B5-5901-964E-BE59-A60A6D2749A2}" xr6:coauthVersionLast="47" xr6:coauthVersionMax="47" xr10:uidLastSave="{00000000-0000-0000-0000-000000000000}"/>
  <bookViews>
    <workbookView xWindow="0" yWindow="740" windowWidth="29400" windowHeight="18380" activeTab="2" xr2:uid="{00000000-000D-0000-FFFF-FFFF00000000}"/>
  </bookViews>
  <sheets>
    <sheet name="Kit Inventory Sep 2020" sheetId="4" state="hidden" r:id="rId1"/>
    <sheet name="Kit Inventory Sep 2019" sheetId="5" state="hidden" r:id="rId2"/>
    <sheet name="Final PL and BS" sheetId="12" r:id="rId3"/>
    <sheet name="Activities" sheetId="17" r:id="rId4"/>
    <sheet name="Commentary" sheetId="14" r:id="rId5"/>
    <sheet name="Interim PL and BS" sheetId="15" state="hidden" r:id="rId6"/>
    <sheet name="Interim Accts Notes" sheetId="16" state="hidden" r:id="rId7"/>
  </sheets>
  <definedNames>
    <definedName name="_xlnm.Print_Area" localSheetId="3">Activities!$A$1:$H$32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0" roundtripDataSignature="AMtx7migBxqAiZHTPLhshDrTNlqXSuzuwA=="/>
    </ext>
  </extLst>
</workbook>
</file>

<file path=xl/calcChain.xml><?xml version="1.0" encoding="utf-8"?>
<calcChain xmlns="http://schemas.openxmlformats.org/spreadsheetml/2006/main">
  <c r="G50" i="12" l="1"/>
  <c r="H27" i="12"/>
  <c r="G27" i="12"/>
  <c r="H31" i="17"/>
  <c r="H28" i="17"/>
  <c r="G31" i="17"/>
  <c r="G28" i="17"/>
  <c r="H13" i="17"/>
  <c r="H22" i="17"/>
  <c r="H18" i="17"/>
  <c r="H55" i="12"/>
  <c r="H47" i="12"/>
  <c r="H43" i="12"/>
  <c r="H48" i="12" s="1"/>
  <c r="H50" i="12" s="1"/>
  <c r="H13" i="12"/>
  <c r="H12" i="12"/>
  <c r="H10" i="12"/>
  <c r="H28" i="12" s="1"/>
  <c r="G57" i="5"/>
  <c r="I57" i="5"/>
  <c r="G56" i="5"/>
  <c r="I56" i="5"/>
  <c r="G55" i="5"/>
  <c r="I55" i="5"/>
  <c r="G53" i="5"/>
  <c r="G52" i="5"/>
  <c r="G51" i="5"/>
  <c r="G50" i="5"/>
  <c r="G48" i="5"/>
  <c r="I48" i="5"/>
  <c r="G46" i="5"/>
  <c r="I46" i="5"/>
  <c r="G45" i="5"/>
  <c r="I45" i="5"/>
  <c r="G44" i="5"/>
  <c r="I44" i="5"/>
  <c r="G43" i="5"/>
  <c r="I43" i="5"/>
  <c r="G42" i="5"/>
  <c r="I42" i="5"/>
  <c r="G40" i="5"/>
  <c r="I40" i="5"/>
  <c r="G39" i="5"/>
  <c r="I39" i="5"/>
  <c r="G38" i="5"/>
  <c r="I38" i="5"/>
  <c r="G37" i="5"/>
  <c r="I37" i="5"/>
  <c r="G35" i="5"/>
  <c r="I35" i="5"/>
  <c r="G34" i="5"/>
  <c r="I34" i="5"/>
  <c r="G32" i="5"/>
  <c r="I32" i="5"/>
  <c r="G31" i="5"/>
  <c r="I31" i="5"/>
  <c r="G29" i="5"/>
  <c r="I29" i="5"/>
  <c r="G28" i="5"/>
  <c r="I28" i="5"/>
  <c r="G26" i="5"/>
  <c r="I26" i="5"/>
  <c r="G24" i="5"/>
  <c r="I24" i="5"/>
  <c r="G23" i="5"/>
  <c r="I23" i="5"/>
  <c r="G22" i="5"/>
  <c r="I22" i="5"/>
  <c r="G21" i="5"/>
  <c r="I21" i="5"/>
  <c r="G19" i="5"/>
  <c r="I19" i="5"/>
  <c r="G18" i="5"/>
  <c r="I18" i="5"/>
  <c r="G17" i="5"/>
  <c r="I17" i="5"/>
  <c r="G16" i="5"/>
  <c r="I16" i="5"/>
  <c r="G15" i="5"/>
  <c r="I15" i="5"/>
  <c r="G13" i="5"/>
  <c r="I13" i="5"/>
  <c r="G11" i="5"/>
  <c r="I11" i="5"/>
  <c r="G10" i="5"/>
  <c r="I10" i="5"/>
  <c r="G8" i="5"/>
  <c r="I8" i="5"/>
  <c r="G7" i="5"/>
  <c r="I7" i="5"/>
  <c r="G6" i="5"/>
  <c r="I6" i="5"/>
  <c r="G5" i="5"/>
  <c r="I5" i="5"/>
  <c r="G4" i="5"/>
  <c r="I4" i="5"/>
  <c r="G3" i="5"/>
  <c r="I3" i="5"/>
  <c r="I68" i="5"/>
  <c r="H56" i="4"/>
  <c r="L56" i="4"/>
  <c r="H54" i="4"/>
  <c r="H53" i="4"/>
  <c r="H52" i="4"/>
  <c r="H51" i="4"/>
  <c r="H49" i="4"/>
  <c r="L49" i="4"/>
  <c r="H47" i="4"/>
  <c r="L47" i="4"/>
  <c r="H46" i="4"/>
  <c r="L46" i="4"/>
  <c r="H45" i="4"/>
  <c r="L45" i="4"/>
  <c r="H44" i="4"/>
  <c r="L44" i="4"/>
  <c r="H43" i="4"/>
  <c r="L43" i="4"/>
  <c r="H41" i="4"/>
  <c r="L41" i="4"/>
  <c r="H40" i="4"/>
  <c r="L40" i="4"/>
  <c r="H39" i="4"/>
  <c r="L39" i="4"/>
  <c r="H38" i="4"/>
  <c r="L38" i="4"/>
  <c r="H36" i="4"/>
  <c r="L36" i="4"/>
  <c r="H35" i="4"/>
  <c r="L35" i="4"/>
  <c r="G33" i="4"/>
  <c r="H33" i="4"/>
  <c r="L33" i="4"/>
  <c r="H32" i="4"/>
  <c r="L32" i="4"/>
  <c r="H30" i="4"/>
  <c r="L30" i="4"/>
  <c r="H29" i="4"/>
  <c r="L29" i="4"/>
  <c r="H27" i="4"/>
  <c r="L27" i="4"/>
  <c r="H25" i="4"/>
  <c r="L25" i="4"/>
  <c r="H24" i="4"/>
  <c r="L24" i="4"/>
  <c r="H23" i="4"/>
  <c r="L23" i="4"/>
  <c r="H22" i="4"/>
  <c r="L22" i="4"/>
  <c r="H20" i="4"/>
  <c r="L20" i="4"/>
  <c r="H19" i="4"/>
  <c r="L19" i="4"/>
  <c r="H18" i="4"/>
  <c r="L18" i="4"/>
  <c r="L17" i="4"/>
  <c r="H16" i="4"/>
  <c r="L16" i="4"/>
  <c r="H14" i="4"/>
  <c r="L14" i="4"/>
  <c r="H12" i="4"/>
  <c r="L12" i="4"/>
  <c r="H11" i="4"/>
  <c r="L11" i="4"/>
  <c r="H10" i="4"/>
  <c r="L10" i="4"/>
  <c r="H8" i="4"/>
  <c r="L8" i="4"/>
  <c r="H7" i="4"/>
  <c r="L7" i="4"/>
  <c r="H6" i="4"/>
  <c r="L6" i="4"/>
  <c r="H5" i="4"/>
  <c r="L5" i="4"/>
  <c r="H4" i="4"/>
  <c r="L4" i="4"/>
  <c r="H3" i="4"/>
  <c r="L3" i="4"/>
  <c r="L58" i="4"/>
  <c r="G19" i="15"/>
  <c r="G6" i="15"/>
  <c r="G8" i="15"/>
  <c r="G11" i="15"/>
  <c r="G23" i="15"/>
  <c r="G14" i="15"/>
  <c r="G15" i="15"/>
  <c r="G25" i="15"/>
  <c r="G12" i="15"/>
  <c r="G21" i="15"/>
  <c r="G5" i="15"/>
  <c r="G17" i="15"/>
  <c r="G20" i="15"/>
  <c r="G22" i="15"/>
  <c r="G18" i="15"/>
  <c r="G12" i="12"/>
  <c r="G13" i="12"/>
  <c r="G13" i="15"/>
  <c r="G16" i="15"/>
  <c r="G24" i="15"/>
  <c r="G26" i="15"/>
  <c r="G31" i="15"/>
  <c r="G38" i="15"/>
  <c r="G43" i="15"/>
  <c r="G40" i="15"/>
  <c r="G52" i="15"/>
  <c r="G39" i="15"/>
  <c r="G36" i="15"/>
  <c r="G35" i="15"/>
  <c r="G37" i="15"/>
  <c r="F22" i="17" l="1"/>
  <c r="G22" i="17" s="1"/>
  <c r="F18" i="17" l="1"/>
  <c r="G18" i="17" s="1"/>
  <c r="G34" i="15" l="1"/>
  <c r="G41" i="15" s="1"/>
  <c r="G43" i="12"/>
  <c r="F13" i="17" l="1"/>
  <c r="G13" i="17" s="1"/>
  <c r="G44" i="15" l="1"/>
  <c r="G45" i="15" s="1"/>
  <c r="G46" i="15" s="1"/>
  <c r="G48" i="15" s="1"/>
  <c r="G47" i="12" l="1"/>
  <c r="G48" i="12" s="1"/>
  <c r="G7" i="15" l="1"/>
  <c r="G9" i="15" s="1"/>
  <c r="G27" i="15" s="1"/>
  <c r="G10" i="12"/>
  <c r="G28" i="12" s="1"/>
  <c r="G55" i="12"/>
  <c r="G51" i="15"/>
  <c r="G53" i="15" s="1"/>
</calcChain>
</file>

<file path=xl/sharedStrings.xml><?xml version="1.0" encoding="utf-8"?>
<sst xmlns="http://schemas.openxmlformats.org/spreadsheetml/2006/main" count="655" uniqueCount="239">
  <si>
    <t>£</t>
  </si>
  <si>
    <t>Fixed Assets</t>
  </si>
  <si>
    <t>Current Assets</t>
  </si>
  <si>
    <t>Stock</t>
  </si>
  <si>
    <t>Trade Debtors</t>
  </si>
  <si>
    <t>Subscription Debtors</t>
  </si>
  <si>
    <t>Cash at Bank- Current</t>
  </si>
  <si>
    <t>Cash at Bank- Deposit</t>
  </si>
  <si>
    <t>Petty Cash</t>
  </si>
  <si>
    <t>Prepayments</t>
  </si>
  <si>
    <t>Current Liabilities</t>
  </si>
  <si>
    <t>Trade Creditors</t>
  </si>
  <si>
    <t>Net Current Assets</t>
  </si>
  <si>
    <t>Total Net Assets</t>
  </si>
  <si>
    <t>Accumulated Fund</t>
  </si>
  <si>
    <t>Surplus for Year</t>
  </si>
  <si>
    <t>Income</t>
  </si>
  <si>
    <t>Donations</t>
  </si>
  <si>
    <t>Subscriptions</t>
  </si>
  <si>
    <t>Interest Received</t>
  </si>
  <si>
    <t>Total Income</t>
  </si>
  <si>
    <t>Expenditure</t>
  </si>
  <si>
    <t>Postage</t>
  </si>
  <si>
    <t>Printing and Stationery</t>
  </si>
  <si>
    <t>Travel</t>
  </si>
  <si>
    <t>Parking</t>
  </si>
  <si>
    <t>Insurance</t>
  </si>
  <si>
    <t>Affiliations</t>
  </si>
  <si>
    <t>Meetings</t>
  </si>
  <si>
    <t>Training</t>
  </si>
  <si>
    <t>Entertaining</t>
  </si>
  <si>
    <t>Subsistance</t>
  </si>
  <si>
    <t>Depreciation</t>
  </si>
  <si>
    <t>Interest Paid</t>
  </si>
  <si>
    <t>Bank charges</t>
  </si>
  <si>
    <t>Sundry</t>
  </si>
  <si>
    <t>Total Expenditure</t>
  </si>
  <si>
    <t>Net Surplus</t>
  </si>
  <si>
    <t>Go-Ride</t>
  </si>
  <si>
    <t>Racing</t>
  </si>
  <si>
    <t>Accruals/Accrued Income</t>
  </si>
  <si>
    <t>Caps</t>
  </si>
  <si>
    <t>Description</t>
  </si>
  <si>
    <t>Code</t>
  </si>
  <si>
    <t>M/F</t>
  </si>
  <si>
    <t>Size</t>
  </si>
  <si>
    <t>cm/inches</t>
  </si>
  <si>
    <t>Quantity (Previous stock take  - correct as 28/11/19)</t>
  </si>
  <si>
    <t>Sold (since last stock take)</t>
  </si>
  <si>
    <t>Quantity (current)</t>
  </si>
  <si>
    <t>Sale Price</t>
  </si>
  <si>
    <t>Sold to</t>
  </si>
  <si>
    <t>Free U18</t>
  </si>
  <si>
    <t>Short Sleeve Jersey (Elite)</t>
  </si>
  <si>
    <t>Chest</t>
  </si>
  <si>
    <t>Jersey S/S ELITE 09/Spinn/MEN</t>
  </si>
  <si>
    <t>N50078-MS09</t>
  </si>
  <si>
    <t>Men</t>
  </si>
  <si>
    <t>84-88cm/33-34.5 inches</t>
  </si>
  <si>
    <t>One sold to Jim Cascarini.</t>
  </si>
  <si>
    <t>88-92cm/34.5-36 inches</t>
  </si>
  <si>
    <t>One sold to Jorge/Reid</t>
  </si>
  <si>
    <t>92-96cm/36-38 inches</t>
  </si>
  <si>
    <t>Finnerty</t>
  </si>
  <si>
    <t>96-100cm/38-39.5 inches</t>
  </si>
  <si>
    <t>100-104cm/39.5-41 inches</t>
  </si>
  <si>
    <t>One sold to Ollie Stillwell</t>
  </si>
  <si>
    <t>104-112cm/41-44 inches</t>
  </si>
  <si>
    <t>Short Sleeve Jersey (Elite, sponsor logos)</t>
  </si>
  <si>
    <t>Jersey S/S ELITE 09/Spinn/Women</t>
  </si>
  <si>
    <t>Women</t>
  </si>
  <si>
    <t>Long Sleeve Jersey (Flanders)</t>
  </si>
  <si>
    <t>Jersey L/S ELITE 22/Flanders/MEN</t>
  </si>
  <si>
    <t>N50055-ML22</t>
  </si>
  <si>
    <t>One sold to Rollitt.</t>
  </si>
  <si>
    <t>Bib Shorts (Elite)</t>
  </si>
  <si>
    <t>Waist</t>
  </si>
  <si>
    <t xml:space="preserve">Bib shorts ELITE 60/Lycra Power/MEN </t>
  </si>
  <si>
    <t>N60069-MA60</t>
  </si>
  <si>
    <t>76-78cm/30-31.5 inches</t>
  </si>
  <si>
    <t>One sold to Jorge</t>
  </si>
  <si>
    <t>80-84cm/31.5-33 inches</t>
  </si>
  <si>
    <t>One sold to Toby Leyland</t>
  </si>
  <si>
    <t>Bib Shorts (Goffrato)</t>
  </si>
  <si>
    <t>Bib shorts PRO 13 | Goffrato</t>
  </si>
  <si>
    <t>N61065-MA13</t>
  </si>
  <si>
    <t>Gilet (Mission Light)</t>
  </si>
  <si>
    <t>Gilet ELITE 05/W&amp;W Mission Light/MEN</t>
  </si>
  <si>
    <t>N50125-MN05</t>
  </si>
  <si>
    <t>Head Circumference (cm)</t>
  </si>
  <si>
    <t>Summer cap ACTIVE 01 | PES X4</t>
  </si>
  <si>
    <t>N70114-UF01</t>
  </si>
  <si>
    <t>uni</t>
  </si>
  <si>
    <t>54 - 57</t>
  </si>
  <si>
    <t>54cm - 57cm</t>
  </si>
  <si>
    <t>57 - 60</t>
  </si>
  <si>
    <t>57cm - 60cm</t>
  </si>
  <si>
    <t>Arm Warmers</t>
  </si>
  <si>
    <t>Match Kalas Jersey Size</t>
  </si>
  <si>
    <t>Cycling ARM warmers ACTIVE 04 | Lycra</t>
  </si>
  <si>
    <t>N70011-UF04</t>
  </si>
  <si>
    <t>2  - 3</t>
  </si>
  <si>
    <t>2 - 3</t>
  </si>
  <si>
    <t>4  - 5</t>
  </si>
  <si>
    <t>4 - 5</t>
  </si>
  <si>
    <t>Gloves</t>
  </si>
  <si>
    <t>Palm Circumference (cm)</t>
  </si>
  <si>
    <t>Summer gloves PRO 15/Lycra</t>
  </si>
  <si>
    <t>N70531-UP15</t>
  </si>
  <si>
    <t>Uni</t>
  </si>
  <si>
    <t>16.2cm - 18.9cm</t>
  </si>
  <si>
    <t>18.9cm - 21.6cm</t>
  </si>
  <si>
    <t>21.6cm - 24.3cm</t>
  </si>
  <si>
    <t>24.3cm - &gt;</t>
  </si>
  <si>
    <t>Kids Short Sleeve Jersey (Devan)</t>
  </si>
  <si>
    <t>Jersey S/S ACTIVE 04/Devan/JUNIOR</t>
  </si>
  <si>
    <t>N50016-JS04</t>
  </si>
  <si>
    <t>Kids</t>
  </si>
  <si>
    <t>104 - 116cm tall</t>
  </si>
  <si>
    <t>Jamie Plumb</t>
  </si>
  <si>
    <t>116 - 128cm tall</t>
  </si>
  <si>
    <t>128 - 140cm tall</t>
  </si>
  <si>
    <t>140 - 152cm tall</t>
  </si>
  <si>
    <t>Reserve one for Raf Isaac.</t>
  </si>
  <si>
    <t>152 - 164cm tall</t>
  </si>
  <si>
    <t>Kids Bib Shorts (Active 19)</t>
  </si>
  <si>
    <t xml:space="preserve"> Bib shorts ACTIVE 19 | Lycra | JUNIOR </t>
  </si>
  <si>
    <t>N60067-JA19</t>
  </si>
  <si>
    <t>Gilet (Mission Light) - Coach Logo</t>
  </si>
  <si>
    <t>n/a</t>
  </si>
  <si>
    <t>Reserved M Cross</t>
  </si>
  <si>
    <t>Reserved J Cocker</t>
  </si>
  <si>
    <t>Skin Suit</t>
  </si>
  <si>
    <t>Skinsuit S/S ELITE 38 | Lycra Power (worn once  - Kalas order error)</t>
  </si>
  <si>
    <t>N50518-MA39</t>
  </si>
  <si>
    <t>??</t>
  </si>
  <si>
    <t>Gross value as at September 30th 2020</t>
  </si>
  <si>
    <t>Quantity Previous stock take)</t>
  </si>
  <si>
    <t>Quantity (current - correct as 23/9/19)</t>
  </si>
  <si>
    <t>Stock Value</t>
  </si>
  <si>
    <t>Short Sleeve Jersey (Razor)</t>
  </si>
  <si>
    <t>PRO Racefit S/S - Jersey Jersey S/S PRO 70/Razor/MEN</t>
  </si>
  <si>
    <t>N50076-MS70</t>
  </si>
  <si>
    <t>Skinsuit S/S ELITE 38 | Lycra Power</t>
  </si>
  <si>
    <t>2/2+</t>
  </si>
  <si>
    <t>Additional - ordered but not collected</t>
  </si>
  <si>
    <t>Quantity</t>
  </si>
  <si>
    <t>Name</t>
  </si>
  <si>
    <t>Sold to Instead</t>
  </si>
  <si>
    <t>Cycling Skinsuit S/S (with sponsor logos)</t>
  </si>
  <si>
    <t>N5025-MA58</t>
  </si>
  <si>
    <t>James Fox</t>
  </si>
  <si>
    <t>n/a - part of race team order so waiting collection</t>
  </si>
  <si>
    <t>Club Kit</t>
  </si>
  <si>
    <t>British Cycling grant</t>
  </si>
  <si>
    <t>Velo Club Venta</t>
  </si>
  <si>
    <t>Income and Expenditure Account for the 12 months ended 30 September 2024</t>
  </si>
  <si>
    <t>12 Months ended 30 September 2024</t>
  </si>
  <si>
    <t>12 Months ended 30 September 2023</t>
  </si>
  <si>
    <t>Net Surplus from Activities</t>
  </si>
  <si>
    <t>IT, website, Microsoft Office 365</t>
  </si>
  <si>
    <t>Minibus permit</t>
  </si>
  <si>
    <t xml:space="preserve">Net Surplus </t>
  </si>
  <si>
    <t>Balance Sheet as at 30 September 2024</t>
  </si>
  <si>
    <t>As at 30 September 2024</t>
  </si>
  <si>
    <t>As at 30 September 2023</t>
  </si>
  <si>
    <t>Club Kit Stock</t>
  </si>
  <si>
    <t>Trade Debtors - Sponsorship</t>
  </si>
  <si>
    <t>Cash at Bank and in Hand</t>
  </si>
  <si>
    <t>Petty cash</t>
  </si>
  <si>
    <t xml:space="preserve">Prepayments </t>
  </si>
  <si>
    <t>Trade creditors</t>
  </si>
  <si>
    <t>Accruals</t>
  </si>
  <si>
    <t xml:space="preserve">Surplus for 12 months ended 30 September </t>
  </si>
  <si>
    <t>Accumulated Fund Brought Forward</t>
  </si>
  <si>
    <t>Indepedently reviewed by Jonathan Talbot-Weiss</t>
  </si>
  <si>
    <t>Income Analysis</t>
  </si>
  <si>
    <t> </t>
  </si>
  <si>
    <t>Activities</t>
  </si>
  <si>
    <t>Racing (Road and CX)</t>
  </si>
  <si>
    <t>Racing Fees from Race, track &amp; TT events</t>
  </si>
  <si>
    <t>Sponsorship (Racing team and Events)</t>
  </si>
  <si>
    <t>Other income</t>
  </si>
  <si>
    <t>Racing Team Cost (Race entry fees &amp; support, coaching, kit)</t>
  </si>
  <si>
    <t>Cycle servicing and components</t>
  </si>
  <si>
    <t>Net Surplus/(Loss)</t>
  </si>
  <si>
    <t>Participant fees</t>
  </si>
  <si>
    <t>Equipment, jerseys, expenses and provisions</t>
  </si>
  <si>
    <t>Income from kit sales</t>
  </si>
  <si>
    <t>Cost of kit sold </t>
  </si>
  <si>
    <t>Annual awards (excl engraving)</t>
  </si>
  <si>
    <t>Overview of the Club's Accounts for the 12 months ended 30 September 2024</t>
  </si>
  <si>
    <t>HEADLINES</t>
  </si>
  <si>
    <t>The 12 months to September 24 saw:</t>
  </si>
  <si>
    <r>
      <t xml:space="preserve">Continued healthy </t>
    </r>
    <r>
      <rPr>
        <b/>
        <sz val="11"/>
        <color rgb="FF000000"/>
        <rFont val="Calibri"/>
        <family val="2"/>
      </rPr>
      <t>Subscription Income</t>
    </r>
    <r>
      <rPr>
        <sz val="11"/>
        <color rgb="FF000000"/>
        <rFont val="Calibri"/>
        <family val="2"/>
      </rPr>
      <t xml:space="preserve">, and whilst the Club's core </t>
    </r>
    <r>
      <rPr>
        <b/>
        <sz val="11"/>
        <color rgb="FF000000"/>
        <rFont val="Calibri"/>
        <family val="2"/>
      </rPr>
      <t>Activities</t>
    </r>
    <r>
      <rPr>
        <sz val="11"/>
        <color rgb="FF000000"/>
        <rFont val="Calibri"/>
        <family val="2"/>
      </rPr>
      <t xml:space="preserve"> came under greater pressure this year, the </t>
    </r>
    <r>
      <rPr>
        <b/>
        <sz val="11"/>
        <color rgb="FF000000"/>
        <rFont val="Calibri"/>
        <family val="2"/>
      </rPr>
      <t>lower operating expenditure</t>
    </r>
    <r>
      <rPr>
        <sz val="11"/>
        <color rgb="FF000000"/>
        <rFont val="Calibri"/>
        <family val="2"/>
      </rPr>
      <t xml:space="preserve"> meant the Club delivered </t>
    </r>
    <r>
      <rPr>
        <b/>
        <sz val="11"/>
        <color rgb="FF000000"/>
        <rFont val="Calibri"/>
        <family val="2"/>
      </rPr>
      <t xml:space="preserve">approx £4.5k profit </t>
    </r>
    <r>
      <rPr>
        <sz val="11"/>
        <color rgb="FF000000"/>
        <rFont val="Calibri"/>
        <family val="2"/>
      </rPr>
      <t>or more correctly,</t>
    </r>
    <r>
      <rPr>
        <b/>
        <sz val="11"/>
        <color rgb="FF000000"/>
        <rFont val="Calibri"/>
        <family val="2"/>
      </rPr>
      <t xml:space="preserve"> net surplus</t>
    </r>
  </si>
  <si>
    <r>
      <t xml:space="preserve">Consequently, the Club's </t>
    </r>
    <r>
      <rPr>
        <b/>
        <sz val="11"/>
        <color rgb="FF000000"/>
        <rFont val="Calibri"/>
        <family val="2"/>
      </rPr>
      <t>Cash position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 xml:space="preserve">improved further </t>
    </r>
    <r>
      <rPr>
        <sz val="11"/>
        <color rgb="FF000000"/>
        <rFont val="Calibri"/>
        <family val="2"/>
      </rPr>
      <t>to £27k (at the end of September 24)</t>
    </r>
  </si>
  <si>
    <r>
      <t xml:space="preserve">The Club's net surplus of £4,553 for the year is a net result of £7,841 of income less expenses of £3,288 </t>
    </r>
    <r>
      <rPr>
        <i/>
        <sz val="11"/>
        <color rgb="FF0070C0"/>
        <rFont val="Calibri"/>
        <family val="2"/>
      </rPr>
      <t>(30 September 2023: surplus £5,920)</t>
    </r>
    <r>
      <rPr>
        <sz val="11"/>
        <color rgb="FF0070C0"/>
        <rFont val="Calibri"/>
        <family val="2"/>
      </rPr>
      <t xml:space="preserve">. </t>
    </r>
  </si>
  <si>
    <t>The Club had 343 members at 30 September 24 (FY23: 359) including 201 seniors, 31 students, 81 juniors, 26 couples and 4 honorary members</t>
  </si>
  <si>
    <r>
      <t xml:space="preserve">Membership subscription income for the year was £5,695 with a membership of 343 </t>
    </r>
    <r>
      <rPr>
        <i/>
        <sz val="11"/>
        <color rgb="FF0070C0"/>
        <rFont val="Calibri"/>
        <family val="2"/>
      </rPr>
      <t>(30 September 2023: £5,290)</t>
    </r>
  </si>
  <si>
    <t xml:space="preserve">Club activities (Racing events, Go-Ride and Kit sales) delivered a surplus of £1,756 in the year, lower than last year's surplus of £4,345. </t>
  </si>
  <si>
    <r>
      <rPr>
        <sz val="11"/>
        <color rgb="FF000000"/>
        <rFont val="Calibri"/>
        <family val="2"/>
      </rPr>
      <t>Racing events made an overall profit of £720 (</t>
    </r>
    <r>
      <rPr>
        <sz val="11"/>
        <color rgb="FF0070C0"/>
        <rFont val="Calibri"/>
        <family val="2"/>
      </rPr>
      <t>2023: £1,777)</t>
    </r>
  </si>
  <si>
    <t>Similar to 2023, The London Camera Exchange kindly provided sponsorship of £3,000 which was utilised in event participation.</t>
  </si>
  <si>
    <t>The Club gathered race event fees of £2,864 including £2,304 from the British Cycling Federation for the spring road race.</t>
  </si>
  <si>
    <t>The Club provided race entry fee support to members to the tune of £2,042 for those eligible and incurred £1,933 on road race event costs.</t>
  </si>
  <si>
    <t>The cost of bike servicing and parts amounted to £905</t>
  </si>
  <si>
    <t>The Go-Ride programmes generated £1,566 of gross income together with a British Cycling grant of £250. This does not reflect any income from the Autumn programme that was postponed due to unavoidable circumstances.</t>
  </si>
  <si>
    <t>Programme related expenses amounted to £1,019, primarily due to the cost of subsidised jerseys (£899).</t>
  </si>
  <si>
    <r>
      <t xml:space="preserve">The activity this year has resulted in a surplus of £796 </t>
    </r>
    <r>
      <rPr>
        <sz val="11"/>
        <color rgb="FF0070C0"/>
        <rFont val="Calibri"/>
        <family val="2"/>
      </rPr>
      <t>(</t>
    </r>
    <r>
      <rPr>
        <i/>
        <sz val="11"/>
        <color rgb="FF0070C0"/>
        <rFont val="Calibri"/>
        <family val="2"/>
      </rPr>
      <t>30 September 2023 surplus of £1,891)</t>
    </r>
  </si>
  <si>
    <t xml:space="preserve">Club Kit </t>
  </si>
  <si>
    <r>
      <t>Sales of Club kit in the year grossed £3,238 at a cost of £2,997 delivering a profit of £241</t>
    </r>
    <r>
      <rPr>
        <i/>
        <sz val="11"/>
        <color rgb="FF000000"/>
        <rFont val="Calibri"/>
        <family val="2"/>
      </rPr>
      <t xml:space="preserve"> </t>
    </r>
    <r>
      <rPr>
        <i/>
        <sz val="11"/>
        <color rgb="FF0070C0"/>
        <rFont val="Calibri"/>
        <family val="2"/>
      </rPr>
      <t>(30 September 2023 profit: £661)</t>
    </r>
  </si>
  <si>
    <t>The Club opened interest bearing accounts in April this year earning interest of £389 in the year on it's excess cash balances of approximately £25,000. (£20k 95 day reserve @ 3.7%, £5k biz reserve @1.35%)</t>
  </si>
  <si>
    <t>Club Expenditure</t>
  </si>
  <si>
    <t>The general expenses of running the Club for the year totalled £3,288 and were similar to last year.</t>
  </si>
  <si>
    <t>The main expenditure of £2,359 being for IT costs including MS Office (£845) and website hosting (£1,490, Whitefuse)</t>
  </si>
  <si>
    <t>Other costs included £252 for Club Affiliations (British Cycling), £339 of meeting costs (Committee meetings) and payment transaction charges of £426 (Stripe, Shopify etc)</t>
  </si>
  <si>
    <r>
      <t xml:space="preserve">As mentioned, The Club held a healthy bank balance of £27,186 at the end of September </t>
    </r>
    <r>
      <rPr>
        <i/>
        <sz val="11"/>
        <color rgb="FF0070C0"/>
        <rFont val="Calibri"/>
        <family val="2"/>
      </rPr>
      <t>(30 September 2023 £22,665).</t>
    </r>
    <r>
      <rPr>
        <sz val="11"/>
        <color rgb="FF000000"/>
        <rFont val="Calibri"/>
        <family val="2"/>
      </rPr>
      <t xml:space="preserve"> </t>
    </r>
  </si>
  <si>
    <r>
      <t xml:space="preserve">It also held stock of both Club kit of £4,612 </t>
    </r>
    <r>
      <rPr>
        <i/>
        <sz val="11"/>
        <color rgb="FF0070C0"/>
        <rFont val="Calibri"/>
        <family val="2"/>
      </rPr>
      <t xml:space="preserve">(30 September 2023: £3,510) </t>
    </r>
    <r>
      <rPr>
        <sz val="11"/>
        <color rgb="FF000000"/>
        <rFont val="Calibri"/>
        <family val="2"/>
      </rPr>
      <t>and £600 worth of Go-Ride jerseys.</t>
    </r>
  </si>
  <si>
    <r>
      <rPr>
        <sz val="11"/>
        <color rgb="FF000000"/>
        <rFont val="Calibri"/>
        <family val="2"/>
      </rPr>
      <t>Prepayments at the year end totalled £1,331 being a 50% upfront payment for further Club kit</t>
    </r>
    <r>
      <rPr>
        <i/>
        <sz val="11"/>
        <color rgb="FF000000"/>
        <rFont val="Calibri"/>
        <family val="2"/>
      </rPr>
      <t xml:space="preserve"> </t>
    </r>
    <r>
      <rPr>
        <i/>
        <sz val="11"/>
        <color rgb="FF0070C0"/>
        <rFont val="Calibri"/>
        <family val="2"/>
      </rPr>
      <t>(30 September 2023 £3,554)</t>
    </r>
  </si>
  <si>
    <r>
      <rPr>
        <sz val="11"/>
        <color rgb="FF000000"/>
        <rFont val="Calibri"/>
        <family val="2"/>
      </rPr>
      <t>Accruals and deferred income at the year end was £564</t>
    </r>
    <r>
      <rPr>
        <sz val="11"/>
        <color rgb="FFFF0000"/>
        <rFont val="Calibri"/>
        <family val="2"/>
      </rPr>
      <t xml:space="preserve"> </t>
    </r>
    <r>
      <rPr>
        <i/>
        <sz val="11"/>
        <color rgb="FF0070C0"/>
        <rFont val="Calibri"/>
        <family val="2"/>
      </rPr>
      <t>(30 September 2023: £82)</t>
    </r>
    <r>
      <rPr>
        <i/>
        <sz val="11"/>
        <color rgb="FF000000"/>
        <rFont val="Calibri"/>
        <family val="2"/>
      </rPr>
      <t xml:space="preserve">. </t>
    </r>
    <r>
      <rPr>
        <sz val="11"/>
        <color rgb="FF000000"/>
        <rFont val="Calibri"/>
        <family val="2"/>
      </rPr>
      <t>This primarily related to Go-Ride income deferral due to the cancellation of Autumn program.</t>
    </r>
  </si>
  <si>
    <t>The Club now sits on a healthy Accumulated Fund of £33,283 which effectively represents the Profits or Surplus it has made since its establishment as reflected in its cash reserves and stock.</t>
  </si>
  <si>
    <t>Income and Expenditure Account for the Six months ended 31 March 2013</t>
  </si>
  <si>
    <t>Surplus from Activities</t>
  </si>
  <si>
    <t>Telephone</t>
  </si>
  <si>
    <t>Website</t>
  </si>
  <si>
    <t xml:space="preserve">Balance Sheet as at 31 March 2013 </t>
  </si>
  <si>
    <t>Overview of the Club's Accounts of the Six months ended 31 March 2013</t>
  </si>
  <si>
    <t>The Club has made a small surpus of  £442.11 for the six months ended 31 March 2013. This is a net result of £646.22 of income</t>
  </si>
  <si>
    <t>less expenses of £204.11.</t>
  </si>
  <si>
    <t>We have a healthy membership of 76 at 31 March 2013, 17 of which are not revenue generating (10 students and 7 Life members).</t>
  </si>
  <si>
    <t>Membership income for the period was £590. We also generated £56.22 of income through the Christmas Raffle (£35) and a small</t>
  </si>
  <si>
    <t xml:space="preserve">suplus on some old Club Kit previously expensed (£21.22). </t>
  </si>
  <si>
    <t xml:space="preserve">The expenses of £204.11 consist of £10.10 postage, £10.19 printing/stationery, £63 Club Affiliations, £70.21 Meetings (£51 of which </t>
  </si>
  <si>
    <t>was the November 2012 AGM), and £50.61 for the current and new website subscriptions.</t>
  </si>
  <si>
    <t>Balance Sheet</t>
  </si>
  <si>
    <t>The Club has a healthly bank balance of £6234.03 plus a further £174.03 of cash. There is £501.75 of Club Kit held as stock.</t>
  </si>
  <si>
    <t>There are no liabilities and so the Club's Accumulated Fund as at 31 March 2013 is £6,909.81.</t>
  </si>
  <si>
    <t>Income Statement</t>
  </si>
  <si>
    <t>Balance Sheet @ 30 Sept 24</t>
  </si>
  <si>
    <t>Total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</si>
</sst>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\(#,##0.00\)"/>
    <numFmt numFmtId="165" formatCode="_-&quot;£&quot;* #,##0.00_-;\-&quot;£&quot;* #,##0.00_-;_-&quot;£&quot;* &quot;-&quot;??_-;_-@"/>
    <numFmt numFmtId="170" formatCode="&quot;£&quot;#,##0;\(&quot;£&quot;#,##0\)"/>
    <numFmt numFmtId="172" formatCode="#,##0;\(#,##0\)"/>
    <numFmt numFmtId="173" formatCode="_(* #,##0_);_(* \(#,##0\);_(* &quot;-&quot;??_);_(@_)"/>
  </numFmts>
  <fonts count="17" x14ac:knownFonts="1">
    <font>
      <sz val="11"/>
      <color theme="1"/>
      <name val="Calibri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333333"/>
      <name val="Calibri"/>
      <family val="2"/>
    </font>
    <font>
      <b/>
      <sz val="16"/>
      <color rgb="FF008000"/>
      <name val="Calibri"/>
      <family val="2"/>
    </font>
    <font>
      <b/>
      <sz val="11"/>
      <color rgb="FF008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i/>
      <sz val="11"/>
      <color rgb="FF0070C0"/>
      <name val="Calibri"/>
      <family val="2"/>
    </font>
    <font>
      <sz val="11"/>
      <color rgb="FF0070C0"/>
      <name val="Calibri"/>
      <family val="2"/>
    </font>
    <font>
      <i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9CC00"/>
        <bgColor rgb="FF99CC00"/>
      </patternFill>
    </fill>
    <fill>
      <patternFill patternType="solid">
        <fgColor rgb="FF969696"/>
        <bgColor rgb="FF969696"/>
      </patternFill>
    </fill>
    <fill>
      <patternFill patternType="solid">
        <fgColor rgb="FFC6D9F0"/>
        <bgColor rgb="FFC6D9F0"/>
      </patternFill>
    </fill>
    <fill>
      <patternFill patternType="solid">
        <fgColor rgb="FFC2D69B"/>
        <bgColor rgb="FFC2D69B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C2D69B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1" xfId="0" applyNumberFormat="1" applyFont="1" applyBorder="1"/>
    <xf numFmtId="164" fontId="3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/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5" fontId="3" fillId="0" borderId="0" xfId="0" applyNumberFormat="1" applyFont="1"/>
    <xf numFmtId="0" fontId="4" fillId="2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16" fontId="3" fillId="0" borderId="1" xfId="0" applyNumberFormat="1" applyFont="1" applyBorder="1" applyAlignment="1">
      <alignment horizontal="center"/>
    </xf>
    <xf numFmtId="0" fontId="4" fillId="4" borderId="1" xfId="0" applyFont="1" applyFill="1" applyBorder="1"/>
    <xf numFmtId="0" fontId="3" fillId="0" borderId="6" xfId="0" applyFont="1" applyBorder="1"/>
    <xf numFmtId="0" fontId="7" fillId="0" borderId="0" xfId="0" applyFont="1" applyAlignment="1">
      <alignment horizontal="center" vertical="center"/>
    </xf>
    <xf numFmtId="0" fontId="9" fillId="0" borderId="7" xfId="0" applyFont="1" applyBorder="1"/>
    <xf numFmtId="165" fontId="9" fillId="0" borderId="8" xfId="0" applyNumberFormat="1" applyFont="1" applyBorder="1"/>
    <xf numFmtId="165" fontId="4" fillId="0" borderId="1" xfId="0" applyNumberFormat="1" applyFont="1" applyBorder="1"/>
    <xf numFmtId="0" fontId="10" fillId="0" borderId="0" xfId="0" applyFont="1"/>
    <xf numFmtId="164" fontId="2" fillId="0" borderId="0" xfId="0" applyNumberFormat="1" applyFont="1"/>
    <xf numFmtId="0" fontId="4" fillId="0" borderId="0" xfId="0" applyFont="1"/>
    <xf numFmtId="0" fontId="8" fillId="0" borderId="0" xfId="0" applyFont="1"/>
    <xf numFmtId="164" fontId="4" fillId="0" borderId="1" xfId="0" applyNumberFormat="1" applyFont="1" applyBorder="1"/>
    <xf numFmtId="0" fontId="4" fillId="5" borderId="9" xfId="0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3" fillId="5" borderId="2" xfId="0" applyFont="1" applyFill="1" applyBorder="1"/>
    <xf numFmtId="0" fontId="3" fillId="6" borderId="2" xfId="0" applyFont="1" applyFill="1" applyBorder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5" xfId="0" applyFont="1" applyBorder="1"/>
    <xf numFmtId="0" fontId="3" fillId="0" borderId="10" xfId="0" applyFont="1" applyBorder="1"/>
    <xf numFmtId="0" fontId="3" fillId="0" borderId="4" xfId="0" applyFont="1" applyBorder="1"/>
    <xf numFmtId="0" fontId="0" fillId="0" borderId="4" xfId="0" applyBorder="1"/>
    <xf numFmtId="0" fontId="12" fillId="0" borderId="0" xfId="0" applyFont="1"/>
    <xf numFmtId="0" fontId="11" fillId="0" borderId="0" xfId="0" applyFont="1"/>
    <xf numFmtId="0" fontId="12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12" fillId="8" borderId="13" xfId="0" applyFont="1" applyFill="1" applyBorder="1" applyAlignment="1">
      <alignment wrapText="1"/>
    </xf>
    <xf numFmtId="0" fontId="12" fillId="9" borderId="13" xfId="0" applyFont="1" applyFill="1" applyBorder="1" applyAlignment="1">
      <alignment wrapText="1"/>
    </xf>
    <xf numFmtId="0" fontId="11" fillId="0" borderId="14" xfId="0" applyFont="1" applyBorder="1"/>
    <xf numFmtId="0" fontId="12" fillId="0" borderId="3" xfId="0" applyFont="1" applyBorder="1"/>
    <xf numFmtId="0" fontId="12" fillId="0" borderId="15" xfId="0" applyFont="1" applyBorder="1"/>
    <xf numFmtId="0" fontId="12" fillId="8" borderId="15" xfId="0" applyFont="1" applyFill="1" applyBorder="1"/>
    <xf numFmtId="0" fontId="12" fillId="9" borderId="15" xfId="0" applyFont="1" applyFill="1" applyBorder="1"/>
    <xf numFmtId="0" fontId="12" fillId="0" borderId="16" xfId="0" applyFont="1" applyBorder="1"/>
    <xf numFmtId="0" fontId="12" fillId="0" borderId="17" xfId="0" applyFont="1" applyBorder="1"/>
    <xf numFmtId="0" fontId="12" fillId="8" borderId="17" xfId="0" applyFont="1" applyFill="1" applyBorder="1"/>
    <xf numFmtId="0" fontId="11" fillId="0" borderId="16" xfId="0" applyFont="1" applyBorder="1"/>
    <xf numFmtId="0" fontId="11" fillId="0" borderId="17" xfId="0" applyFont="1" applyBorder="1"/>
    <xf numFmtId="0" fontId="11" fillId="8" borderId="17" xfId="0" applyFont="1" applyFill="1" applyBorder="1"/>
    <xf numFmtId="0" fontId="11" fillId="9" borderId="17" xfId="0" applyFont="1" applyFill="1" applyBorder="1"/>
    <xf numFmtId="0" fontId="12" fillId="8" borderId="5" xfId="0" applyFont="1" applyFill="1" applyBorder="1"/>
    <xf numFmtId="0" fontId="12" fillId="0" borderId="14" xfId="0" applyFont="1" applyBorder="1"/>
    <xf numFmtId="164" fontId="4" fillId="0" borderId="4" xfId="0" applyNumberFormat="1" applyFont="1" applyBorder="1"/>
    <xf numFmtId="0" fontId="13" fillId="0" borderId="0" xfId="0" applyFont="1"/>
    <xf numFmtId="15" fontId="13" fillId="0" borderId="0" xfId="0" applyNumberFormat="1" applyFont="1"/>
    <xf numFmtId="172" fontId="3" fillId="5" borderId="2" xfId="0" applyNumberFormat="1" applyFont="1" applyFill="1" applyBorder="1"/>
    <xf numFmtId="172" fontId="3" fillId="5" borderId="10" xfId="0" applyNumberFormat="1" applyFont="1" applyFill="1" applyBorder="1"/>
    <xf numFmtId="3" fontId="11" fillId="8" borderId="17" xfId="0" applyNumberFormat="1" applyFont="1" applyFill="1" applyBorder="1"/>
    <xf numFmtId="3" fontId="12" fillId="8" borderId="15" xfId="0" applyNumberFormat="1" applyFont="1" applyFill="1" applyBorder="1"/>
    <xf numFmtId="3" fontId="12" fillId="8" borderId="17" xfId="0" applyNumberFormat="1" applyFont="1" applyFill="1" applyBorder="1"/>
    <xf numFmtId="3" fontId="12" fillId="8" borderId="5" xfId="0" applyNumberFormat="1" applyFont="1" applyFill="1" applyBorder="1"/>
    <xf numFmtId="173" fontId="11" fillId="7" borderId="17" xfId="0" applyNumberFormat="1" applyFont="1" applyFill="1" applyBorder="1"/>
    <xf numFmtId="173" fontId="11" fillId="7" borderId="15" xfId="0" applyNumberFormat="1" applyFont="1" applyFill="1" applyBorder="1"/>
    <xf numFmtId="173" fontId="11" fillId="9" borderId="5" xfId="0" applyNumberFormat="1" applyFont="1" applyFill="1" applyBorder="1"/>
    <xf numFmtId="173" fontId="11" fillId="9" borderId="17" xfId="0" applyNumberFormat="1" applyFont="1" applyFill="1" applyBorder="1"/>
    <xf numFmtId="173" fontId="3" fillId="7" borderId="10" xfId="0" applyNumberFormat="1" applyFont="1" applyFill="1" applyBorder="1"/>
    <xf numFmtId="173" fontId="12" fillId="9" borderId="5" xfId="0" applyNumberFormat="1" applyFont="1" applyFill="1" applyBorder="1"/>
    <xf numFmtId="172" fontId="0" fillId="0" borderId="0" xfId="0" applyNumberFormat="1"/>
    <xf numFmtId="172" fontId="3" fillId="0" borderId="0" xfId="0" applyNumberFormat="1" applyFont="1"/>
    <xf numFmtId="172" fontId="3" fillId="6" borderId="2" xfId="0" applyNumberFormat="1" applyFont="1" applyFill="1" applyBorder="1"/>
    <xf numFmtId="172" fontId="4" fillId="5" borderId="1" xfId="0" applyNumberFormat="1" applyFont="1" applyFill="1" applyBorder="1"/>
    <xf numFmtId="172" fontId="4" fillId="6" borderId="1" xfId="0" applyNumberFormat="1" applyFont="1" applyFill="1" applyBorder="1"/>
    <xf numFmtId="172" fontId="4" fillId="5" borderId="9" xfId="0" applyNumberFormat="1" applyFont="1" applyFill="1" applyBorder="1" applyAlignment="1">
      <alignment horizontal="center" wrapText="1"/>
    </xf>
    <xf numFmtId="172" fontId="4" fillId="6" borderId="9" xfId="0" applyNumberFormat="1" applyFont="1" applyFill="1" applyBorder="1" applyAlignment="1">
      <alignment horizontal="center" wrapText="1"/>
    </xf>
    <xf numFmtId="172" fontId="4" fillId="5" borderId="2" xfId="0" applyNumberFormat="1" applyFont="1" applyFill="1" applyBorder="1" applyAlignment="1">
      <alignment horizontal="center"/>
    </xf>
    <xf numFmtId="172" fontId="4" fillId="6" borderId="2" xfId="0" applyNumberFormat="1" applyFont="1" applyFill="1" applyBorder="1" applyAlignment="1">
      <alignment horizontal="center"/>
    </xf>
    <xf numFmtId="172" fontId="3" fillId="5" borderId="1" xfId="0" applyNumberFormat="1" applyFont="1" applyFill="1" applyBorder="1"/>
    <xf numFmtId="172" fontId="3" fillId="6" borderId="1" xfId="0" applyNumberFormat="1" applyFont="1" applyFill="1" applyBorder="1"/>
    <xf numFmtId="170" fontId="3" fillId="0" borderId="0" xfId="0" applyNumberFormat="1" applyFont="1"/>
    <xf numFmtId="170" fontId="3" fillId="0" borderId="4" xfId="0" applyNumberFormat="1" applyFont="1" applyBorder="1"/>
    <xf numFmtId="0" fontId="11" fillId="0" borderId="4" xfId="0" applyFont="1" applyBorder="1"/>
    <xf numFmtId="0" fontId="11" fillId="0" borderId="17" xfId="0" applyFont="1" applyBorder="1"/>
    <xf numFmtId="0" fontId="12" fillId="0" borderId="0" xfId="0" applyFont="1"/>
    <xf numFmtId="0" fontId="11" fillId="0" borderId="4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2" fillId="0" borderId="16" xfId="0" applyFont="1" applyBorder="1"/>
    <xf numFmtId="0" fontId="12" fillId="0" borderId="4" xfId="0" applyFont="1" applyBorder="1"/>
    <xf numFmtId="0" fontId="11" fillId="0" borderId="0" xfId="0" applyFont="1"/>
    <xf numFmtId="0" fontId="1" fillId="0" borderId="16" xfId="0" applyFont="1" applyBorder="1"/>
    <xf numFmtId="3" fontId="1" fillId="8" borderId="18" xfId="0" applyNumberFormat="1" applyFont="1" applyFill="1" applyBorder="1"/>
    <xf numFmtId="173" fontId="1" fillId="9" borderId="18" xfId="0" applyNumberFormat="1" applyFont="1" applyFill="1" applyBorder="1"/>
    <xf numFmtId="3" fontId="12" fillId="9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19050</xdr:rowOff>
    </xdr:from>
    <xdr:to>
      <xdr:col>0</xdr:col>
      <xdr:colOff>304800</xdr:colOff>
      <xdr:row>5</xdr:row>
      <xdr:rowOff>142875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7A88D4D-6845-7A96-B3AB-C81E165960F5}"/>
            </a:ext>
          </a:extLst>
        </xdr:cNvPr>
        <xdr:cNvSpPr/>
      </xdr:nvSpPr>
      <xdr:spPr>
        <a:xfrm>
          <a:off x="171450" y="923925"/>
          <a:ext cx="133350" cy="1238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>
    <xdr:from>
      <xdr:col>0</xdr:col>
      <xdr:colOff>171450</xdr:colOff>
      <xdr:row>7</xdr:row>
      <xdr:rowOff>19050</xdr:rowOff>
    </xdr:from>
    <xdr:to>
      <xdr:col>0</xdr:col>
      <xdr:colOff>304800</xdr:colOff>
      <xdr:row>7</xdr:row>
      <xdr:rowOff>142875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E30CB1B0-2F00-4569-9235-72A431BA9630}"/>
            </a:ext>
            <a:ext uri="{147F2762-F138-4A5C-976F-8EAC2B608ADB}">
              <a16:predDERef xmlns:a16="http://schemas.microsoft.com/office/drawing/2014/main" pred="{07A88D4D-6845-7A96-B3AB-C81E165960F5}"/>
            </a:ext>
          </a:extLst>
        </xdr:cNvPr>
        <xdr:cNvSpPr/>
      </xdr:nvSpPr>
      <xdr:spPr>
        <a:xfrm>
          <a:off x="171450" y="923925"/>
          <a:ext cx="133350" cy="1238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baseColWidth="10" defaultColWidth="14.5" defaultRowHeight="15" customHeight="1" x14ac:dyDescent="0.2"/>
  <cols>
    <col min="1" max="1" width="38" customWidth="1"/>
    <col min="2" max="2" width="22.5" customWidth="1"/>
    <col min="3" max="3" width="14.5" customWidth="1"/>
    <col min="4" max="4" width="9.1640625" customWidth="1"/>
    <col min="5" max="5" width="25.83203125" customWidth="1"/>
    <col min="6" max="6" width="20.33203125" customWidth="1"/>
    <col min="7" max="7" width="17.5" customWidth="1"/>
    <col min="8" max="8" width="17" customWidth="1"/>
    <col min="9" max="9" width="15" customWidth="1"/>
    <col min="10" max="10" width="25.83203125" customWidth="1"/>
    <col min="11" max="11" width="42.33203125" customWidth="1"/>
    <col min="12" max="12" width="11.83203125" customWidth="1"/>
    <col min="13" max="26" width="8" customWidth="1"/>
  </cols>
  <sheetData>
    <row r="1" spans="1:12" ht="89.25" customHeight="1" x14ac:dyDescent="0.2">
      <c r="A1" s="8" t="s">
        <v>42</v>
      </c>
      <c r="B1" s="8" t="s">
        <v>43</v>
      </c>
      <c r="C1" s="8" t="s">
        <v>44</v>
      </c>
      <c r="D1" s="8" t="s">
        <v>45</v>
      </c>
      <c r="E1" s="8" t="s">
        <v>46</v>
      </c>
      <c r="F1" s="8" t="s">
        <v>47</v>
      </c>
      <c r="G1" s="8" t="s">
        <v>48</v>
      </c>
      <c r="H1" s="21" t="s">
        <v>49</v>
      </c>
      <c r="I1" s="9" t="s">
        <v>50</v>
      </c>
      <c r="J1" s="8" t="s">
        <v>51</v>
      </c>
      <c r="K1" s="8" t="s">
        <v>52</v>
      </c>
      <c r="L1" s="5"/>
    </row>
    <row r="2" spans="1:12" ht="14.25" customHeight="1" x14ac:dyDescent="0.2">
      <c r="A2" s="11" t="s">
        <v>53</v>
      </c>
      <c r="B2" s="10"/>
      <c r="C2" s="11"/>
      <c r="D2" s="11"/>
      <c r="E2" s="11" t="s">
        <v>54</v>
      </c>
      <c r="F2" s="12"/>
      <c r="G2" s="12"/>
      <c r="H2" s="22"/>
      <c r="I2" s="13"/>
      <c r="J2" s="11"/>
      <c r="K2" s="11"/>
      <c r="L2" s="5"/>
    </row>
    <row r="3" spans="1:12" ht="14.25" customHeight="1" x14ac:dyDescent="0.2">
      <c r="A3" s="6" t="s">
        <v>55</v>
      </c>
      <c r="B3" s="6" t="s">
        <v>56</v>
      </c>
      <c r="C3" s="6" t="s">
        <v>57</v>
      </c>
      <c r="D3" s="7">
        <v>1</v>
      </c>
      <c r="E3" s="6" t="s">
        <v>58</v>
      </c>
      <c r="F3" s="15">
        <v>3</v>
      </c>
      <c r="G3" s="15">
        <v>1</v>
      </c>
      <c r="H3" s="23">
        <f t="shared" ref="H3:H8" si="0">F3-G3</f>
        <v>2</v>
      </c>
      <c r="I3" s="14">
        <v>50</v>
      </c>
      <c r="J3" s="24" t="s">
        <v>59</v>
      </c>
      <c r="K3" s="24"/>
      <c r="L3" s="25">
        <f t="shared" ref="L3:L8" si="1">I3*H3</f>
        <v>100</v>
      </c>
    </row>
    <row r="4" spans="1:12" ht="14.25" customHeight="1" x14ac:dyDescent="0.2">
      <c r="A4" s="6" t="s">
        <v>55</v>
      </c>
      <c r="B4" s="6" t="s">
        <v>56</v>
      </c>
      <c r="C4" s="6" t="s">
        <v>57</v>
      </c>
      <c r="D4" s="7">
        <v>2</v>
      </c>
      <c r="E4" s="6" t="s">
        <v>60</v>
      </c>
      <c r="F4" s="15">
        <v>4</v>
      </c>
      <c r="G4" s="15">
        <v>2</v>
      </c>
      <c r="H4" s="23">
        <f t="shared" si="0"/>
        <v>2</v>
      </c>
      <c r="I4" s="14">
        <v>50</v>
      </c>
      <c r="J4" s="24" t="s">
        <v>61</v>
      </c>
      <c r="K4" s="24"/>
      <c r="L4" s="25">
        <f t="shared" si="1"/>
        <v>100</v>
      </c>
    </row>
    <row r="5" spans="1:12" ht="14.25" customHeight="1" x14ac:dyDescent="0.2">
      <c r="A5" s="6" t="s">
        <v>55</v>
      </c>
      <c r="B5" s="6" t="s">
        <v>56</v>
      </c>
      <c r="C5" s="6" t="s">
        <v>57</v>
      </c>
      <c r="D5" s="7">
        <v>3</v>
      </c>
      <c r="E5" s="6" t="s">
        <v>62</v>
      </c>
      <c r="F5" s="15">
        <v>3</v>
      </c>
      <c r="G5" s="15">
        <v>1</v>
      </c>
      <c r="H5" s="23">
        <f t="shared" si="0"/>
        <v>2</v>
      </c>
      <c r="I5" s="14">
        <v>50</v>
      </c>
      <c r="J5" s="24"/>
      <c r="K5" s="24" t="s">
        <v>63</v>
      </c>
      <c r="L5" s="25">
        <f t="shared" si="1"/>
        <v>100</v>
      </c>
    </row>
    <row r="6" spans="1:12" ht="14.25" customHeight="1" x14ac:dyDescent="0.2">
      <c r="A6" s="6" t="s">
        <v>55</v>
      </c>
      <c r="B6" s="6" t="s">
        <v>56</v>
      </c>
      <c r="C6" s="6" t="s">
        <v>57</v>
      </c>
      <c r="D6" s="7">
        <v>4</v>
      </c>
      <c r="E6" s="6" t="s">
        <v>64</v>
      </c>
      <c r="F6" s="15">
        <v>7</v>
      </c>
      <c r="G6" s="15"/>
      <c r="H6" s="23">
        <f t="shared" si="0"/>
        <v>7</v>
      </c>
      <c r="I6" s="14">
        <v>50</v>
      </c>
      <c r="J6" s="24"/>
      <c r="K6" s="24"/>
      <c r="L6" s="25">
        <f t="shared" si="1"/>
        <v>350</v>
      </c>
    </row>
    <row r="7" spans="1:12" ht="14.25" customHeight="1" x14ac:dyDescent="0.2">
      <c r="A7" s="6" t="s">
        <v>55</v>
      </c>
      <c r="B7" s="6" t="s">
        <v>56</v>
      </c>
      <c r="C7" s="6" t="s">
        <v>57</v>
      </c>
      <c r="D7" s="7">
        <v>5</v>
      </c>
      <c r="E7" s="6" t="s">
        <v>65</v>
      </c>
      <c r="F7" s="15">
        <v>1</v>
      </c>
      <c r="G7" s="15">
        <v>1</v>
      </c>
      <c r="H7" s="23">
        <f t="shared" si="0"/>
        <v>0</v>
      </c>
      <c r="I7" s="14">
        <v>50</v>
      </c>
      <c r="J7" s="24" t="s">
        <v>66</v>
      </c>
      <c r="K7" s="24"/>
      <c r="L7" s="25">
        <f t="shared" si="1"/>
        <v>0</v>
      </c>
    </row>
    <row r="8" spans="1:12" ht="14.25" customHeight="1" x14ac:dyDescent="0.2">
      <c r="A8" s="6" t="s">
        <v>55</v>
      </c>
      <c r="B8" s="6" t="s">
        <v>56</v>
      </c>
      <c r="C8" s="6" t="s">
        <v>57</v>
      </c>
      <c r="D8" s="7">
        <v>6</v>
      </c>
      <c r="E8" s="6" t="s">
        <v>67</v>
      </c>
      <c r="F8" s="15">
        <v>4</v>
      </c>
      <c r="G8" s="15"/>
      <c r="H8" s="23">
        <f t="shared" si="0"/>
        <v>4</v>
      </c>
      <c r="I8" s="14">
        <v>50</v>
      </c>
      <c r="J8" s="24"/>
      <c r="K8" s="24"/>
      <c r="L8" s="25">
        <f t="shared" si="1"/>
        <v>200</v>
      </c>
    </row>
    <row r="9" spans="1:12" ht="14.25" customHeight="1" x14ac:dyDescent="0.2">
      <c r="A9" s="11" t="s">
        <v>68</v>
      </c>
      <c r="B9" s="10"/>
      <c r="C9" s="11"/>
      <c r="D9" s="16"/>
      <c r="E9" s="11" t="s">
        <v>54</v>
      </c>
      <c r="F9" s="12"/>
      <c r="G9" s="12"/>
      <c r="H9" s="22"/>
      <c r="I9" s="13"/>
      <c r="J9" s="26"/>
      <c r="K9" s="26"/>
      <c r="L9" s="25"/>
    </row>
    <row r="10" spans="1:12" ht="14.25" customHeight="1" x14ac:dyDescent="0.2">
      <c r="A10" s="6" t="s">
        <v>55</v>
      </c>
      <c r="B10" s="6" t="s">
        <v>56</v>
      </c>
      <c r="C10" s="6" t="s">
        <v>57</v>
      </c>
      <c r="D10" s="7">
        <v>2</v>
      </c>
      <c r="E10" s="6" t="s">
        <v>60</v>
      </c>
      <c r="F10" s="15">
        <v>1</v>
      </c>
      <c r="G10" s="15"/>
      <c r="H10" s="23">
        <f t="shared" ref="H10:H12" si="2">F10-G10</f>
        <v>1</v>
      </c>
      <c r="I10" s="14">
        <v>50</v>
      </c>
      <c r="J10" s="24"/>
      <c r="K10" s="24"/>
      <c r="L10" s="25">
        <f t="shared" ref="L10:L12" si="3">I10*H10</f>
        <v>50</v>
      </c>
    </row>
    <row r="11" spans="1:12" ht="14.25" customHeight="1" x14ac:dyDescent="0.2">
      <c r="A11" s="6" t="s">
        <v>55</v>
      </c>
      <c r="B11" s="6" t="s">
        <v>56</v>
      </c>
      <c r="C11" s="6" t="s">
        <v>57</v>
      </c>
      <c r="D11" s="7">
        <v>3</v>
      </c>
      <c r="E11" s="6" t="s">
        <v>62</v>
      </c>
      <c r="F11" s="15">
        <v>1</v>
      </c>
      <c r="G11" s="15"/>
      <c r="H11" s="23">
        <f t="shared" si="2"/>
        <v>1</v>
      </c>
      <c r="I11" s="14">
        <v>50</v>
      </c>
      <c r="J11" s="24"/>
      <c r="K11" s="24"/>
      <c r="L11" s="25">
        <f t="shared" si="3"/>
        <v>50</v>
      </c>
    </row>
    <row r="12" spans="1:12" ht="14.25" customHeight="1" x14ac:dyDescent="0.2">
      <c r="A12" s="6" t="s">
        <v>55</v>
      </c>
      <c r="B12" s="6" t="s">
        <v>56</v>
      </c>
      <c r="C12" s="6" t="s">
        <v>57</v>
      </c>
      <c r="D12" s="7">
        <v>4</v>
      </c>
      <c r="E12" s="6" t="s">
        <v>64</v>
      </c>
      <c r="F12" s="15">
        <v>1</v>
      </c>
      <c r="G12" s="15"/>
      <c r="H12" s="23">
        <f t="shared" si="2"/>
        <v>1</v>
      </c>
      <c r="I12" s="14">
        <v>50</v>
      </c>
      <c r="J12" s="24"/>
      <c r="K12" s="24"/>
      <c r="L12" s="25">
        <f t="shared" si="3"/>
        <v>50</v>
      </c>
    </row>
    <row r="13" spans="1:12" ht="14.25" customHeight="1" x14ac:dyDescent="0.2">
      <c r="A13" s="11" t="s">
        <v>53</v>
      </c>
      <c r="B13" s="10"/>
      <c r="C13" s="11"/>
      <c r="D13" s="16"/>
      <c r="E13" s="11"/>
      <c r="F13" s="12"/>
      <c r="G13" s="12"/>
      <c r="H13" s="22"/>
      <c r="I13" s="13"/>
      <c r="J13" s="11"/>
      <c r="K13" s="11"/>
      <c r="L13" s="25"/>
    </row>
    <row r="14" spans="1:12" ht="14.25" customHeight="1" x14ac:dyDescent="0.2">
      <c r="A14" s="6" t="s">
        <v>69</v>
      </c>
      <c r="B14" s="6" t="s">
        <v>56</v>
      </c>
      <c r="C14" s="6" t="s">
        <v>70</v>
      </c>
      <c r="D14" s="7">
        <v>3</v>
      </c>
      <c r="E14" s="6"/>
      <c r="F14" s="15">
        <v>1</v>
      </c>
      <c r="G14" s="15"/>
      <c r="H14" s="23">
        <f>F14-G14</f>
        <v>1</v>
      </c>
      <c r="I14" s="14">
        <v>50</v>
      </c>
      <c r="J14" s="24"/>
      <c r="K14" s="24"/>
      <c r="L14" s="25">
        <f>I14*H14</f>
        <v>50</v>
      </c>
    </row>
    <row r="15" spans="1:12" ht="14.25" customHeight="1" x14ac:dyDescent="0.2">
      <c r="A15" s="11" t="s">
        <v>71</v>
      </c>
      <c r="B15" s="10"/>
      <c r="C15" s="11"/>
      <c r="D15" s="16"/>
      <c r="E15" s="11" t="s">
        <v>54</v>
      </c>
      <c r="F15" s="12"/>
      <c r="G15" s="12"/>
      <c r="H15" s="22"/>
      <c r="I15" s="13"/>
      <c r="J15" s="26"/>
      <c r="K15" s="26"/>
      <c r="L15" s="25"/>
    </row>
    <row r="16" spans="1:12" ht="14.25" customHeight="1" x14ac:dyDescent="0.2">
      <c r="A16" s="6" t="s">
        <v>72</v>
      </c>
      <c r="B16" s="6" t="s">
        <v>73</v>
      </c>
      <c r="C16" s="6" t="s">
        <v>57</v>
      </c>
      <c r="D16" s="7">
        <v>2</v>
      </c>
      <c r="E16" s="6" t="s">
        <v>60</v>
      </c>
      <c r="F16" s="15">
        <v>1</v>
      </c>
      <c r="G16" s="15"/>
      <c r="H16" s="23">
        <f>F16-G16</f>
        <v>1</v>
      </c>
      <c r="I16" s="14">
        <v>63</v>
      </c>
      <c r="J16" s="24"/>
      <c r="K16" s="24"/>
      <c r="L16" s="25">
        <f t="shared" ref="L16:L20" si="4">I16*H16</f>
        <v>63</v>
      </c>
    </row>
    <row r="17" spans="1:12" ht="14.25" customHeight="1" x14ac:dyDescent="0.2">
      <c r="A17" s="6" t="s">
        <v>72</v>
      </c>
      <c r="B17" s="6" t="s">
        <v>73</v>
      </c>
      <c r="C17" s="6" t="s">
        <v>57</v>
      </c>
      <c r="D17" s="7">
        <v>3</v>
      </c>
      <c r="E17" s="6" t="s">
        <v>62</v>
      </c>
      <c r="F17" s="15">
        <v>2</v>
      </c>
      <c r="G17" s="15"/>
      <c r="H17" s="23">
        <v>2</v>
      </c>
      <c r="I17" s="14">
        <v>63</v>
      </c>
      <c r="J17" s="24"/>
      <c r="K17" s="24"/>
      <c r="L17" s="25">
        <f t="shared" si="4"/>
        <v>126</v>
      </c>
    </row>
    <row r="18" spans="1:12" ht="14.25" customHeight="1" x14ac:dyDescent="0.2">
      <c r="A18" s="6" t="s">
        <v>72</v>
      </c>
      <c r="B18" s="6" t="s">
        <v>73</v>
      </c>
      <c r="C18" s="6" t="s">
        <v>57</v>
      </c>
      <c r="D18" s="7">
        <v>4</v>
      </c>
      <c r="E18" s="6" t="s">
        <v>64</v>
      </c>
      <c r="F18" s="15">
        <v>4</v>
      </c>
      <c r="G18" s="15"/>
      <c r="H18" s="23">
        <f t="shared" ref="H18:H20" si="5">F18-G18</f>
        <v>4</v>
      </c>
      <c r="I18" s="14">
        <v>63</v>
      </c>
      <c r="J18" s="24"/>
      <c r="K18" s="24"/>
      <c r="L18" s="25">
        <f t="shared" si="4"/>
        <v>252</v>
      </c>
    </row>
    <row r="19" spans="1:12" ht="14.25" customHeight="1" x14ac:dyDescent="0.2">
      <c r="A19" s="6" t="s">
        <v>72</v>
      </c>
      <c r="B19" s="6" t="s">
        <v>73</v>
      </c>
      <c r="C19" s="6" t="s">
        <v>57</v>
      </c>
      <c r="D19" s="7">
        <v>5</v>
      </c>
      <c r="E19" s="6" t="s">
        <v>65</v>
      </c>
      <c r="F19" s="15">
        <v>2</v>
      </c>
      <c r="G19" s="15"/>
      <c r="H19" s="23">
        <f t="shared" si="5"/>
        <v>2</v>
      </c>
      <c r="I19" s="14">
        <v>63</v>
      </c>
      <c r="J19" s="24"/>
      <c r="K19" s="24"/>
      <c r="L19" s="25">
        <f t="shared" si="4"/>
        <v>126</v>
      </c>
    </row>
    <row r="20" spans="1:12" ht="14.25" customHeight="1" x14ac:dyDescent="0.2">
      <c r="A20" s="6" t="s">
        <v>72</v>
      </c>
      <c r="B20" s="6" t="s">
        <v>73</v>
      </c>
      <c r="C20" s="6" t="s">
        <v>57</v>
      </c>
      <c r="D20" s="7">
        <v>6</v>
      </c>
      <c r="E20" s="6" t="s">
        <v>67</v>
      </c>
      <c r="F20" s="15">
        <v>1</v>
      </c>
      <c r="G20" s="15">
        <v>1</v>
      </c>
      <c r="H20" s="23">
        <f t="shared" si="5"/>
        <v>0</v>
      </c>
      <c r="I20" s="14">
        <v>63</v>
      </c>
      <c r="J20" s="24" t="s">
        <v>74</v>
      </c>
      <c r="K20" s="24"/>
      <c r="L20" s="25">
        <f t="shared" si="4"/>
        <v>0</v>
      </c>
    </row>
    <row r="21" spans="1:12" ht="14.25" customHeight="1" x14ac:dyDescent="0.2">
      <c r="A21" s="11" t="s">
        <v>75</v>
      </c>
      <c r="B21" s="10"/>
      <c r="C21" s="11"/>
      <c r="D21" s="16"/>
      <c r="E21" s="11" t="s">
        <v>76</v>
      </c>
      <c r="F21" s="12"/>
      <c r="G21" s="12"/>
      <c r="H21" s="22"/>
      <c r="I21" s="13"/>
      <c r="J21" s="11"/>
      <c r="K21" s="26"/>
      <c r="L21" s="25"/>
    </row>
    <row r="22" spans="1:12" ht="14.25" customHeight="1" x14ac:dyDescent="0.2">
      <c r="A22" s="6" t="s">
        <v>77</v>
      </c>
      <c r="B22" s="6" t="s">
        <v>78</v>
      </c>
      <c r="C22" s="6" t="s">
        <v>57</v>
      </c>
      <c r="D22" s="7">
        <v>2</v>
      </c>
      <c r="E22" s="6" t="s">
        <v>79</v>
      </c>
      <c r="F22" s="15">
        <v>6</v>
      </c>
      <c r="G22" s="15">
        <v>1</v>
      </c>
      <c r="H22" s="23">
        <f t="shared" ref="H22:H25" si="6">F22-G22</f>
        <v>5</v>
      </c>
      <c r="I22" s="14">
        <v>70</v>
      </c>
      <c r="J22" s="24" t="s">
        <v>80</v>
      </c>
      <c r="K22" s="24"/>
      <c r="L22" s="25">
        <f t="shared" ref="L22:L25" si="7">I22*H22</f>
        <v>350</v>
      </c>
    </row>
    <row r="23" spans="1:12" ht="14.25" customHeight="1" x14ac:dyDescent="0.2">
      <c r="A23" s="6" t="s">
        <v>77</v>
      </c>
      <c r="B23" s="6" t="s">
        <v>78</v>
      </c>
      <c r="C23" s="6" t="s">
        <v>57</v>
      </c>
      <c r="D23" s="7">
        <v>3</v>
      </c>
      <c r="E23" s="6" t="s">
        <v>81</v>
      </c>
      <c r="F23" s="15">
        <v>3</v>
      </c>
      <c r="G23" s="15">
        <v>1</v>
      </c>
      <c r="H23" s="23">
        <f t="shared" si="6"/>
        <v>2</v>
      </c>
      <c r="I23" s="14">
        <v>70</v>
      </c>
      <c r="J23" s="24" t="s">
        <v>82</v>
      </c>
      <c r="K23" s="24"/>
      <c r="L23" s="25">
        <f t="shared" si="7"/>
        <v>140</v>
      </c>
    </row>
    <row r="24" spans="1:12" ht="14.25" customHeight="1" x14ac:dyDescent="0.2">
      <c r="A24" s="6" t="s">
        <v>77</v>
      </c>
      <c r="B24" s="6" t="s">
        <v>78</v>
      </c>
      <c r="C24" s="6" t="s">
        <v>57</v>
      </c>
      <c r="D24" s="7">
        <v>4</v>
      </c>
      <c r="E24" s="6" t="s">
        <v>58</v>
      </c>
      <c r="F24" s="15">
        <v>4</v>
      </c>
      <c r="G24" s="15"/>
      <c r="H24" s="23">
        <f t="shared" si="6"/>
        <v>4</v>
      </c>
      <c r="I24" s="14">
        <v>70</v>
      </c>
      <c r="J24" s="24"/>
      <c r="K24" s="24"/>
      <c r="L24" s="25">
        <f t="shared" si="7"/>
        <v>280</v>
      </c>
    </row>
    <row r="25" spans="1:12" ht="14.25" customHeight="1" x14ac:dyDescent="0.2">
      <c r="A25" s="6" t="s">
        <v>77</v>
      </c>
      <c r="B25" s="6" t="s">
        <v>78</v>
      </c>
      <c r="C25" s="6" t="s">
        <v>57</v>
      </c>
      <c r="D25" s="7">
        <v>5</v>
      </c>
      <c r="E25" s="6" t="s">
        <v>60</v>
      </c>
      <c r="F25" s="15">
        <v>5</v>
      </c>
      <c r="G25" s="15"/>
      <c r="H25" s="23">
        <f t="shared" si="6"/>
        <v>5</v>
      </c>
      <c r="I25" s="14">
        <v>70</v>
      </c>
      <c r="J25" s="24"/>
      <c r="K25" s="24"/>
      <c r="L25" s="25">
        <f t="shared" si="7"/>
        <v>350</v>
      </c>
    </row>
    <row r="26" spans="1:12" ht="14.25" customHeight="1" x14ac:dyDescent="0.2">
      <c r="A26" s="11" t="s">
        <v>83</v>
      </c>
      <c r="B26" s="10"/>
      <c r="C26" s="11"/>
      <c r="D26" s="16"/>
      <c r="E26" s="11" t="s">
        <v>76</v>
      </c>
      <c r="F26" s="12"/>
      <c r="G26" s="12"/>
      <c r="H26" s="22"/>
      <c r="I26" s="13"/>
      <c r="J26" s="11"/>
      <c r="K26" s="26"/>
      <c r="L26" s="25"/>
    </row>
    <row r="27" spans="1:12" ht="14.25" customHeight="1" x14ac:dyDescent="0.2">
      <c r="A27" s="6" t="s">
        <v>84</v>
      </c>
      <c r="B27" s="6" t="s">
        <v>85</v>
      </c>
      <c r="C27" s="6" t="s">
        <v>57</v>
      </c>
      <c r="D27" s="7">
        <v>4</v>
      </c>
      <c r="E27" s="6" t="s">
        <v>58</v>
      </c>
      <c r="F27" s="15">
        <v>1</v>
      </c>
      <c r="G27" s="15"/>
      <c r="H27" s="23">
        <f>F27-G27</f>
        <v>1</v>
      </c>
      <c r="I27" s="14">
        <v>120</v>
      </c>
      <c r="J27" s="24"/>
      <c r="K27" s="24"/>
      <c r="L27" s="25">
        <f>I27*H27</f>
        <v>120</v>
      </c>
    </row>
    <row r="28" spans="1:12" ht="14.25" customHeight="1" x14ac:dyDescent="0.2">
      <c r="A28" s="11" t="s">
        <v>86</v>
      </c>
      <c r="B28" s="10"/>
      <c r="C28" s="11"/>
      <c r="D28" s="16"/>
      <c r="E28" s="11" t="s">
        <v>54</v>
      </c>
      <c r="F28" s="12"/>
      <c r="G28" s="12"/>
      <c r="H28" s="22"/>
      <c r="I28" s="13"/>
      <c r="J28" s="26"/>
      <c r="K28" s="26"/>
      <c r="L28" s="25"/>
    </row>
    <row r="29" spans="1:12" ht="14.25" customHeight="1" x14ac:dyDescent="0.2">
      <c r="A29" s="6" t="s">
        <v>87</v>
      </c>
      <c r="B29" s="6" t="s">
        <v>88</v>
      </c>
      <c r="C29" s="6" t="s">
        <v>57</v>
      </c>
      <c r="D29" s="7">
        <v>4</v>
      </c>
      <c r="E29" s="6" t="s">
        <v>64</v>
      </c>
      <c r="F29" s="15">
        <v>1</v>
      </c>
      <c r="G29" s="15"/>
      <c r="H29" s="23">
        <f t="shared" ref="H29:H30" si="8">F29-G29</f>
        <v>1</v>
      </c>
      <c r="I29" s="14">
        <v>74</v>
      </c>
      <c r="J29" s="24"/>
      <c r="K29" s="24"/>
      <c r="L29" s="25">
        <f t="shared" ref="L29:L30" si="9">I29*H29</f>
        <v>74</v>
      </c>
    </row>
    <row r="30" spans="1:12" ht="14.25" customHeight="1" x14ac:dyDescent="0.2">
      <c r="A30" s="6" t="s">
        <v>87</v>
      </c>
      <c r="B30" s="6" t="s">
        <v>88</v>
      </c>
      <c r="C30" s="6" t="s">
        <v>57</v>
      </c>
      <c r="D30" s="7">
        <v>6</v>
      </c>
      <c r="E30" s="6" t="s">
        <v>67</v>
      </c>
      <c r="F30" s="15">
        <v>2</v>
      </c>
      <c r="G30" s="15"/>
      <c r="H30" s="23">
        <f t="shared" si="8"/>
        <v>2</v>
      </c>
      <c r="I30" s="14">
        <v>74</v>
      </c>
      <c r="J30" s="24"/>
      <c r="K30" s="24"/>
      <c r="L30" s="25">
        <f t="shared" si="9"/>
        <v>148</v>
      </c>
    </row>
    <row r="31" spans="1:12" ht="14.25" customHeight="1" x14ac:dyDescent="0.2">
      <c r="A31" s="11" t="s">
        <v>41</v>
      </c>
      <c r="B31" s="10"/>
      <c r="C31" s="11"/>
      <c r="D31" s="11"/>
      <c r="E31" s="11" t="s">
        <v>89</v>
      </c>
      <c r="F31" s="12"/>
      <c r="G31" s="12"/>
      <c r="H31" s="22"/>
      <c r="I31" s="13"/>
      <c r="J31" s="26"/>
      <c r="K31" s="26"/>
      <c r="L31" s="25"/>
    </row>
    <row r="32" spans="1:12" ht="14.25" customHeight="1" x14ac:dyDescent="0.2">
      <c r="A32" s="6" t="s">
        <v>90</v>
      </c>
      <c r="B32" s="48" t="s">
        <v>91</v>
      </c>
      <c r="C32" s="6" t="s">
        <v>92</v>
      </c>
      <c r="D32" s="7" t="s">
        <v>93</v>
      </c>
      <c r="E32" s="6" t="s">
        <v>94</v>
      </c>
      <c r="F32" s="15">
        <v>4</v>
      </c>
      <c r="G32" s="15"/>
      <c r="H32" s="23">
        <f t="shared" ref="H32:H33" si="10">F32-G32</f>
        <v>4</v>
      </c>
      <c r="I32" s="14">
        <v>15</v>
      </c>
      <c r="J32" s="24"/>
      <c r="K32" s="24"/>
      <c r="L32" s="25">
        <f t="shared" ref="L32:L33" si="11">I32*H32</f>
        <v>60</v>
      </c>
    </row>
    <row r="33" spans="1:12" ht="14.25" customHeight="1" x14ac:dyDescent="0.2">
      <c r="A33" s="6" t="s">
        <v>90</v>
      </c>
      <c r="B33" s="48" t="s">
        <v>91</v>
      </c>
      <c r="C33" s="6" t="s">
        <v>92</v>
      </c>
      <c r="D33" s="7" t="s">
        <v>95</v>
      </c>
      <c r="E33" s="6" t="s">
        <v>96</v>
      </c>
      <c r="F33" s="15">
        <v>2</v>
      </c>
      <c r="G33" s="15">
        <f>1+1</f>
        <v>2</v>
      </c>
      <c r="H33" s="23">
        <f t="shared" si="10"/>
        <v>0</v>
      </c>
      <c r="I33" s="14">
        <v>15</v>
      </c>
      <c r="J33" s="27" t="s">
        <v>61</v>
      </c>
      <c r="K33" s="24"/>
      <c r="L33" s="25">
        <f t="shared" si="11"/>
        <v>0</v>
      </c>
    </row>
    <row r="34" spans="1:12" ht="14.25" customHeight="1" x14ac:dyDescent="0.2">
      <c r="A34" s="11" t="s">
        <v>97</v>
      </c>
      <c r="B34" s="10"/>
      <c r="C34" s="11"/>
      <c r="D34" s="16"/>
      <c r="E34" s="11" t="s">
        <v>98</v>
      </c>
      <c r="F34" s="12"/>
      <c r="G34" s="12"/>
      <c r="H34" s="22"/>
      <c r="I34" s="13"/>
      <c r="J34" s="11"/>
      <c r="K34" s="26"/>
      <c r="L34" s="25"/>
    </row>
    <row r="35" spans="1:12" ht="14.25" customHeight="1" x14ac:dyDescent="0.2">
      <c r="A35" s="6" t="s">
        <v>99</v>
      </c>
      <c r="B35" s="6" t="s">
        <v>100</v>
      </c>
      <c r="C35" s="6" t="s">
        <v>92</v>
      </c>
      <c r="D35" s="7" t="s">
        <v>101</v>
      </c>
      <c r="E35" s="28" t="s">
        <v>102</v>
      </c>
      <c r="F35" s="15">
        <v>3</v>
      </c>
      <c r="G35" s="15"/>
      <c r="H35" s="23">
        <f t="shared" ref="H35:H36" si="12">F35-G35</f>
        <v>3</v>
      </c>
      <c r="I35" s="14">
        <v>16</v>
      </c>
      <c r="J35" s="24"/>
      <c r="K35" s="24"/>
      <c r="L35" s="25">
        <f t="shared" ref="L35:L36" si="13">I35*H35</f>
        <v>48</v>
      </c>
    </row>
    <row r="36" spans="1:12" ht="14.25" customHeight="1" x14ac:dyDescent="0.2">
      <c r="A36" s="6" t="s">
        <v>99</v>
      </c>
      <c r="B36" s="6" t="s">
        <v>100</v>
      </c>
      <c r="C36" s="6" t="s">
        <v>92</v>
      </c>
      <c r="D36" s="7" t="s">
        <v>103</v>
      </c>
      <c r="E36" s="7" t="s">
        <v>104</v>
      </c>
      <c r="F36" s="15">
        <v>5</v>
      </c>
      <c r="G36" s="15"/>
      <c r="H36" s="23">
        <f t="shared" si="12"/>
        <v>5</v>
      </c>
      <c r="I36" s="14">
        <v>16</v>
      </c>
      <c r="J36" s="24"/>
      <c r="K36" s="24"/>
      <c r="L36" s="25">
        <f t="shared" si="13"/>
        <v>80</v>
      </c>
    </row>
    <row r="37" spans="1:12" ht="14.25" customHeight="1" x14ac:dyDescent="0.2">
      <c r="A37" s="11" t="s">
        <v>105</v>
      </c>
      <c r="B37" s="10"/>
      <c r="C37" s="11"/>
      <c r="D37" s="11"/>
      <c r="E37" s="29" t="s">
        <v>106</v>
      </c>
      <c r="F37" s="12"/>
      <c r="G37" s="12"/>
      <c r="H37" s="22"/>
      <c r="I37" s="13"/>
      <c r="J37" s="26"/>
      <c r="K37" s="26"/>
      <c r="L37" s="25"/>
    </row>
    <row r="38" spans="1:12" ht="14.25" customHeight="1" x14ac:dyDescent="0.2">
      <c r="A38" s="6" t="s">
        <v>107</v>
      </c>
      <c r="B38" s="6" t="s">
        <v>108</v>
      </c>
      <c r="C38" s="6" t="s">
        <v>109</v>
      </c>
      <c r="D38" s="7">
        <v>7</v>
      </c>
      <c r="E38" s="49" t="s">
        <v>110</v>
      </c>
      <c r="F38" s="15">
        <v>2</v>
      </c>
      <c r="G38" s="15"/>
      <c r="H38" s="23">
        <f t="shared" ref="H38:H41" si="14">F38-G38</f>
        <v>2</v>
      </c>
      <c r="I38" s="14">
        <v>16</v>
      </c>
      <c r="J38" s="24"/>
      <c r="K38" s="24"/>
      <c r="L38" s="25">
        <f t="shared" ref="L38:L41" si="15">I38*H38</f>
        <v>32</v>
      </c>
    </row>
    <row r="39" spans="1:12" ht="14.25" customHeight="1" x14ac:dyDescent="0.2">
      <c r="A39" s="6" t="s">
        <v>107</v>
      </c>
      <c r="B39" s="6" t="s">
        <v>108</v>
      </c>
      <c r="C39" s="6" t="s">
        <v>109</v>
      </c>
      <c r="D39" s="7">
        <v>8</v>
      </c>
      <c r="E39" s="49" t="s">
        <v>111</v>
      </c>
      <c r="F39" s="15">
        <v>4</v>
      </c>
      <c r="G39" s="15"/>
      <c r="H39" s="23">
        <f t="shared" si="14"/>
        <v>4</v>
      </c>
      <c r="I39" s="14">
        <v>16</v>
      </c>
      <c r="J39" s="24"/>
      <c r="K39" s="24"/>
      <c r="L39" s="25">
        <f t="shared" si="15"/>
        <v>64</v>
      </c>
    </row>
    <row r="40" spans="1:12" ht="14.25" customHeight="1" x14ac:dyDescent="0.2">
      <c r="A40" s="6" t="s">
        <v>107</v>
      </c>
      <c r="B40" s="6" t="s">
        <v>108</v>
      </c>
      <c r="C40" s="6" t="s">
        <v>109</v>
      </c>
      <c r="D40" s="7">
        <v>9</v>
      </c>
      <c r="E40" s="49" t="s">
        <v>112</v>
      </c>
      <c r="F40" s="15">
        <v>3</v>
      </c>
      <c r="G40" s="15"/>
      <c r="H40" s="23">
        <f t="shared" si="14"/>
        <v>3</v>
      </c>
      <c r="I40" s="14">
        <v>16</v>
      </c>
      <c r="J40" s="24"/>
      <c r="K40" s="24"/>
      <c r="L40" s="25">
        <f t="shared" si="15"/>
        <v>48</v>
      </c>
    </row>
    <row r="41" spans="1:12" ht="15" customHeight="1" x14ac:dyDescent="0.2">
      <c r="A41" s="6" t="s">
        <v>107</v>
      </c>
      <c r="B41" s="6" t="s">
        <v>108</v>
      </c>
      <c r="C41" s="6" t="s">
        <v>109</v>
      </c>
      <c r="D41" s="7">
        <v>10</v>
      </c>
      <c r="E41" s="30" t="s">
        <v>113</v>
      </c>
      <c r="F41" s="15">
        <v>2</v>
      </c>
      <c r="G41" s="15"/>
      <c r="H41" s="23">
        <f t="shared" si="14"/>
        <v>2</v>
      </c>
      <c r="I41" s="14">
        <v>16</v>
      </c>
      <c r="J41" s="24"/>
      <c r="K41" s="24"/>
      <c r="L41" s="25">
        <f t="shared" si="15"/>
        <v>32</v>
      </c>
    </row>
    <row r="42" spans="1:12" ht="14.25" customHeight="1" x14ac:dyDescent="0.2">
      <c r="A42" s="11" t="s">
        <v>114</v>
      </c>
      <c r="B42" s="10"/>
      <c r="C42" s="11"/>
      <c r="D42" s="16"/>
      <c r="E42" s="11"/>
      <c r="F42" s="12"/>
      <c r="G42" s="12"/>
      <c r="H42" s="22"/>
      <c r="I42" s="13"/>
      <c r="J42" s="11"/>
      <c r="K42" s="26"/>
      <c r="L42" s="25"/>
    </row>
    <row r="43" spans="1:12" ht="14.25" customHeight="1" x14ac:dyDescent="0.2">
      <c r="A43" s="6" t="s">
        <v>115</v>
      </c>
      <c r="B43" s="17" t="s">
        <v>116</v>
      </c>
      <c r="C43" s="6" t="s">
        <v>117</v>
      </c>
      <c r="D43" s="7">
        <v>110</v>
      </c>
      <c r="E43" s="6" t="s">
        <v>118</v>
      </c>
      <c r="F43" s="15">
        <v>9</v>
      </c>
      <c r="G43" s="15">
        <v>1</v>
      </c>
      <c r="H43" s="23">
        <f t="shared" ref="H43:H47" si="16">F43-G43</f>
        <v>8</v>
      </c>
      <c r="I43" s="14">
        <v>28</v>
      </c>
      <c r="J43" s="24"/>
      <c r="K43" s="24" t="s">
        <v>119</v>
      </c>
      <c r="L43" s="25">
        <f t="shared" ref="L43:L47" si="17">I43*H43</f>
        <v>224</v>
      </c>
    </row>
    <row r="44" spans="1:12" ht="14.25" customHeight="1" x14ac:dyDescent="0.2">
      <c r="A44" s="6" t="s">
        <v>115</v>
      </c>
      <c r="B44" s="17" t="s">
        <v>116</v>
      </c>
      <c r="C44" s="6" t="s">
        <v>117</v>
      </c>
      <c r="D44" s="7">
        <v>122</v>
      </c>
      <c r="E44" s="6" t="s">
        <v>120</v>
      </c>
      <c r="F44" s="15">
        <v>5</v>
      </c>
      <c r="G44" s="15"/>
      <c r="H44" s="23">
        <f t="shared" si="16"/>
        <v>5</v>
      </c>
      <c r="I44" s="14">
        <v>28</v>
      </c>
      <c r="J44" s="24"/>
      <c r="K44" s="24"/>
      <c r="L44" s="25">
        <f t="shared" si="17"/>
        <v>140</v>
      </c>
    </row>
    <row r="45" spans="1:12" ht="14.25" customHeight="1" x14ac:dyDescent="0.2">
      <c r="A45" s="6" t="s">
        <v>115</v>
      </c>
      <c r="B45" s="17" t="s">
        <v>116</v>
      </c>
      <c r="C45" s="6" t="s">
        <v>117</v>
      </c>
      <c r="D45" s="7">
        <v>134</v>
      </c>
      <c r="E45" s="6" t="s">
        <v>121</v>
      </c>
      <c r="F45" s="15">
        <v>5</v>
      </c>
      <c r="G45" s="15"/>
      <c r="H45" s="23">
        <f t="shared" si="16"/>
        <v>5</v>
      </c>
      <c r="I45" s="14">
        <v>28</v>
      </c>
      <c r="J45" s="24"/>
      <c r="K45" s="24"/>
      <c r="L45" s="25">
        <f t="shared" si="17"/>
        <v>140</v>
      </c>
    </row>
    <row r="46" spans="1:12" ht="14.25" customHeight="1" x14ac:dyDescent="0.2">
      <c r="A46" s="6" t="s">
        <v>115</v>
      </c>
      <c r="B46" s="17" t="s">
        <v>116</v>
      </c>
      <c r="C46" s="6" t="s">
        <v>117</v>
      </c>
      <c r="D46" s="7">
        <v>146</v>
      </c>
      <c r="E46" s="6" t="s">
        <v>122</v>
      </c>
      <c r="F46" s="15">
        <v>5</v>
      </c>
      <c r="G46" s="15"/>
      <c r="H46" s="23">
        <f t="shared" si="16"/>
        <v>5</v>
      </c>
      <c r="I46" s="14">
        <v>28</v>
      </c>
      <c r="J46" s="24" t="s">
        <v>123</v>
      </c>
      <c r="K46" s="24"/>
      <c r="L46" s="25">
        <f t="shared" si="17"/>
        <v>140</v>
      </c>
    </row>
    <row r="47" spans="1:12" ht="14.25" customHeight="1" x14ac:dyDescent="0.2">
      <c r="A47" s="6" t="s">
        <v>115</v>
      </c>
      <c r="B47" s="17" t="s">
        <v>116</v>
      </c>
      <c r="C47" s="6" t="s">
        <v>117</v>
      </c>
      <c r="D47" s="7">
        <v>158</v>
      </c>
      <c r="E47" s="6" t="s">
        <v>124</v>
      </c>
      <c r="F47" s="15">
        <v>5</v>
      </c>
      <c r="G47" s="15"/>
      <c r="H47" s="23">
        <f t="shared" si="16"/>
        <v>5</v>
      </c>
      <c r="I47" s="14">
        <v>28</v>
      </c>
      <c r="J47" s="24"/>
      <c r="K47" s="24"/>
      <c r="L47" s="25">
        <f t="shared" si="17"/>
        <v>140</v>
      </c>
    </row>
    <row r="48" spans="1:12" ht="14.25" customHeight="1" x14ac:dyDescent="0.2">
      <c r="A48" s="11" t="s">
        <v>125</v>
      </c>
      <c r="B48" s="10"/>
      <c r="C48" s="11"/>
      <c r="D48" s="16"/>
      <c r="E48" s="11"/>
      <c r="F48" s="12"/>
      <c r="G48" s="12"/>
      <c r="H48" s="22"/>
      <c r="I48" s="13"/>
      <c r="J48" s="11"/>
      <c r="K48" s="26"/>
      <c r="L48" s="25"/>
    </row>
    <row r="49" spans="1:12" ht="14.25" customHeight="1" x14ac:dyDescent="0.2">
      <c r="A49" s="6" t="s">
        <v>126</v>
      </c>
      <c r="B49" s="6" t="s">
        <v>127</v>
      </c>
      <c r="C49" s="6" t="s">
        <v>117</v>
      </c>
      <c r="D49" s="7">
        <v>134</v>
      </c>
      <c r="E49" s="6"/>
      <c r="F49" s="15">
        <v>1</v>
      </c>
      <c r="G49" s="15">
        <v>1</v>
      </c>
      <c r="H49" s="23">
        <f>F49-G49</f>
        <v>0</v>
      </c>
      <c r="I49" s="14">
        <v>28</v>
      </c>
      <c r="J49" s="24" t="s">
        <v>119</v>
      </c>
      <c r="K49" s="24"/>
      <c r="L49" s="25">
        <f>I49*H49</f>
        <v>0</v>
      </c>
    </row>
    <row r="50" spans="1:12" ht="14.25" customHeight="1" x14ac:dyDescent="0.2">
      <c r="A50" s="11" t="s">
        <v>128</v>
      </c>
      <c r="B50" s="10"/>
      <c r="C50" s="11"/>
      <c r="D50" s="16"/>
      <c r="E50" s="11"/>
      <c r="F50" s="12"/>
      <c r="G50" s="12"/>
      <c r="H50" s="22"/>
      <c r="I50" s="13"/>
      <c r="J50" s="26"/>
      <c r="K50" s="26"/>
      <c r="L50" s="25"/>
    </row>
    <row r="51" spans="1:12" ht="14.25" customHeight="1" x14ac:dyDescent="0.2">
      <c r="A51" s="6" t="s">
        <v>87</v>
      </c>
      <c r="B51" s="6" t="s">
        <v>88</v>
      </c>
      <c r="C51" s="6" t="s">
        <v>57</v>
      </c>
      <c r="D51" s="7">
        <v>3</v>
      </c>
      <c r="E51" s="6" t="s">
        <v>62</v>
      </c>
      <c r="F51" s="15">
        <v>2</v>
      </c>
      <c r="G51" s="15">
        <v>1</v>
      </c>
      <c r="H51" s="23">
        <f t="shared" ref="H51:H54" si="18">F51-G51</f>
        <v>1</v>
      </c>
      <c r="I51" s="14" t="s">
        <v>129</v>
      </c>
      <c r="J51" s="24" t="s">
        <v>130</v>
      </c>
      <c r="K51" s="24" t="s">
        <v>129</v>
      </c>
      <c r="L51" s="25"/>
    </row>
    <row r="52" spans="1:12" ht="14.25" customHeight="1" x14ac:dyDescent="0.2">
      <c r="A52" s="6" t="s">
        <v>87</v>
      </c>
      <c r="B52" s="6" t="s">
        <v>88</v>
      </c>
      <c r="C52" s="6" t="s">
        <v>57</v>
      </c>
      <c r="D52" s="7">
        <v>4</v>
      </c>
      <c r="E52" s="6" t="s">
        <v>64</v>
      </c>
      <c r="F52" s="15">
        <v>2</v>
      </c>
      <c r="G52" s="15">
        <v>1</v>
      </c>
      <c r="H52" s="23">
        <f t="shared" si="18"/>
        <v>1</v>
      </c>
      <c r="I52" s="14" t="s">
        <v>129</v>
      </c>
      <c r="J52" s="24" t="s">
        <v>131</v>
      </c>
      <c r="K52" s="24" t="s">
        <v>129</v>
      </c>
      <c r="L52" s="25"/>
    </row>
    <row r="53" spans="1:12" ht="14.25" customHeight="1" x14ac:dyDescent="0.2">
      <c r="A53" s="6" t="s">
        <v>87</v>
      </c>
      <c r="B53" s="6" t="s">
        <v>88</v>
      </c>
      <c r="C53" s="6" t="s">
        <v>70</v>
      </c>
      <c r="D53" s="7">
        <v>2</v>
      </c>
      <c r="E53" s="6"/>
      <c r="F53" s="15">
        <v>1</v>
      </c>
      <c r="G53" s="15"/>
      <c r="H53" s="23">
        <f t="shared" si="18"/>
        <v>1</v>
      </c>
      <c r="I53" s="14" t="s">
        <v>129</v>
      </c>
      <c r="J53" s="24" t="s">
        <v>129</v>
      </c>
      <c r="K53" s="24" t="s">
        <v>129</v>
      </c>
      <c r="L53" s="25"/>
    </row>
    <row r="54" spans="1:12" ht="14.25" customHeight="1" x14ac:dyDescent="0.2">
      <c r="A54" s="6" t="s">
        <v>87</v>
      </c>
      <c r="B54" s="6" t="s">
        <v>88</v>
      </c>
      <c r="C54" s="6" t="s">
        <v>70</v>
      </c>
      <c r="D54" s="7">
        <v>5</v>
      </c>
      <c r="E54" s="6"/>
      <c r="F54" s="15">
        <v>1</v>
      </c>
      <c r="G54" s="15"/>
      <c r="H54" s="23">
        <f t="shared" si="18"/>
        <v>1</v>
      </c>
      <c r="I54" s="14" t="s">
        <v>129</v>
      </c>
      <c r="J54" s="24" t="s">
        <v>129</v>
      </c>
      <c r="K54" s="24" t="s">
        <v>129</v>
      </c>
      <c r="L54" s="25"/>
    </row>
    <row r="55" spans="1:12" ht="14.25" customHeight="1" x14ac:dyDescent="0.2">
      <c r="A55" s="11" t="s">
        <v>132</v>
      </c>
      <c r="B55" s="10"/>
      <c r="C55" s="11"/>
      <c r="D55" s="16"/>
      <c r="E55" s="11"/>
      <c r="F55" s="12"/>
      <c r="G55" s="12"/>
      <c r="H55" s="22"/>
      <c r="I55" s="13"/>
      <c r="J55" s="26"/>
      <c r="K55" s="26"/>
      <c r="L55" s="25"/>
    </row>
    <row r="56" spans="1:12" ht="14.25" customHeight="1" x14ac:dyDescent="0.2">
      <c r="A56" s="6" t="s">
        <v>133</v>
      </c>
      <c r="B56" s="6" t="s">
        <v>134</v>
      </c>
      <c r="C56" s="6" t="s">
        <v>57</v>
      </c>
      <c r="D56" s="7" t="s">
        <v>135</v>
      </c>
      <c r="E56" s="6"/>
      <c r="F56" s="15">
        <v>1</v>
      </c>
      <c r="G56" s="15"/>
      <c r="H56" s="23">
        <f>F56-G56</f>
        <v>1</v>
      </c>
      <c r="I56" s="14">
        <v>100</v>
      </c>
      <c r="J56" s="24"/>
      <c r="K56" s="24"/>
      <c r="L56" s="25">
        <f>I56*H56</f>
        <v>100</v>
      </c>
    </row>
    <row r="57" spans="1:12" ht="15" customHeight="1" x14ac:dyDescent="0.2">
      <c r="A57" s="5"/>
      <c r="B57" s="5"/>
      <c r="C57" s="5"/>
      <c r="D57" s="5"/>
      <c r="E57" s="5"/>
      <c r="F57" s="18"/>
      <c r="G57" s="18"/>
      <c r="H57" s="31"/>
      <c r="I57" s="19"/>
      <c r="J57" s="5"/>
      <c r="K57" s="5"/>
      <c r="L57" s="5"/>
    </row>
    <row r="58" spans="1:12" ht="15.75" customHeight="1" x14ac:dyDescent="0.2">
      <c r="A58" s="5"/>
      <c r="B58" s="5"/>
      <c r="C58" s="5"/>
      <c r="D58" s="5"/>
      <c r="E58" s="5"/>
      <c r="F58" s="18"/>
      <c r="G58" s="18"/>
      <c r="H58" s="31"/>
      <c r="I58" s="19"/>
      <c r="J58" s="5"/>
      <c r="K58" s="32" t="s">
        <v>136</v>
      </c>
      <c r="L58" s="33">
        <f>SUM(L3:L56)</f>
        <v>4327</v>
      </c>
    </row>
    <row r="59" spans="1:12" ht="14.25" customHeight="1" x14ac:dyDescent="0.2"/>
    <row r="60" spans="1:12" ht="14.25" customHeight="1" x14ac:dyDescent="0.2"/>
    <row r="61" spans="1:12" ht="14.25" customHeight="1" x14ac:dyDescent="0.2"/>
    <row r="62" spans="1:12" ht="14.25" customHeight="1" x14ac:dyDescent="0.2"/>
    <row r="63" spans="1:12" ht="14.25" customHeight="1" x14ac:dyDescent="0.2"/>
    <row r="64" spans="1:12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00"/>
  <sheetViews>
    <sheetView workbookViewId="0"/>
  </sheetViews>
  <sheetFormatPr baseColWidth="10" defaultColWidth="14.5" defaultRowHeight="15" customHeight="1" x14ac:dyDescent="0.2"/>
  <cols>
    <col min="1" max="1" width="42.5" customWidth="1"/>
    <col min="2" max="2" width="17.83203125" customWidth="1"/>
    <col min="3" max="8" width="8" customWidth="1"/>
    <col min="9" max="9" width="13.83203125" customWidth="1"/>
    <col min="10" max="26" width="8" customWidth="1"/>
  </cols>
  <sheetData>
    <row r="1" spans="1:9" ht="72" customHeight="1" x14ac:dyDescent="0.2">
      <c r="A1" s="20" t="s">
        <v>42</v>
      </c>
      <c r="B1" s="20" t="s">
        <v>43</v>
      </c>
      <c r="C1" s="20" t="s">
        <v>44</v>
      </c>
      <c r="D1" s="20" t="s">
        <v>45</v>
      </c>
      <c r="E1" s="20" t="s">
        <v>137</v>
      </c>
      <c r="F1" s="20" t="s">
        <v>48</v>
      </c>
      <c r="G1" s="20" t="s">
        <v>138</v>
      </c>
      <c r="H1" s="20" t="s">
        <v>50</v>
      </c>
      <c r="I1" s="20" t="s">
        <v>139</v>
      </c>
    </row>
    <row r="2" spans="1:9" ht="14.25" customHeight="1" x14ac:dyDescent="0.2">
      <c r="A2" s="11" t="s">
        <v>53</v>
      </c>
      <c r="B2" s="10"/>
      <c r="C2" s="11"/>
      <c r="D2" s="11"/>
      <c r="E2" s="11"/>
      <c r="F2" s="11"/>
      <c r="G2" s="11"/>
      <c r="H2" s="11"/>
      <c r="I2" s="11"/>
    </row>
    <row r="3" spans="1:9" ht="14.25" customHeight="1" x14ac:dyDescent="0.2">
      <c r="A3" s="6" t="s">
        <v>55</v>
      </c>
      <c r="B3" s="6" t="s">
        <v>56</v>
      </c>
      <c r="C3" s="6" t="s">
        <v>57</v>
      </c>
      <c r="D3" s="6">
        <v>1</v>
      </c>
      <c r="E3" s="6">
        <v>4</v>
      </c>
      <c r="F3" s="6">
        <v>1</v>
      </c>
      <c r="G3" s="6">
        <f t="shared" ref="G3:G8" si="0">E3-F3</f>
        <v>3</v>
      </c>
      <c r="H3" s="6">
        <v>50</v>
      </c>
      <c r="I3" s="6">
        <f t="shared" ref="I3:I8" si="1">G3*H3</f>
        <v>150</v>
      </c>
    </row>
    <row r="4" spans="1:9" ht="14.25" customHeight="1" x14ac:dyDescent="0.2">
      <c r="A4" s="6" t="s">
        <v>55</v>
      </c>
      <c r="B4" s="6" t="s">
        <v>56</v>
      </c>
      <c r="C4" s="6" t="s">
        <v>57</v>
      </c>
      <c r="D4" s="6">
        <v>2</v>
      </c>
      <c r="E4" s="6">
        <v>7</v>
      </c>
      <c r="F4" s="6">
        <v>3</v>
      </c>
      <c r="G4" s="6">
        <f t="shared" si="0"/>
        <v>4</v>
      </c>
      <c r="H4" s="6">
        <v>50</v>
      </c>
      <c r="I4" s="6">
        <f t="shared" si="1"/>
        <v>200</v>
      </c>
    </row>
    <row r="5" spans="1:9" ht="14.25" customHeight="1" x14ac:dyDescent="0.2">
      <c r="A5" s="6" t="s">
        <v>55</v>
      </c>
      <c r="B5" s="6" t="s">
        <v>56</v>
      </c>
      <c r="C5" s="6" t="s">
        <v>57</v>
      </c>
      <c r="D5" s="6">
        <v>3</v>
      </c>
      <c r="E5" s="6">
        <v>6</v>
      </c>
      <c r="F5" s="6">
        <v>5</v>
      </c>
      <c r="G5" s="6">
        <f t="shared" si="0"/>
        <v>1</v>
      </c>
      <c r="H5" s="6">
        <v>50</v>
      </c>
      <c r="I5" s="6">
        <f t="shared" si="1"/>
        <v>50</v>
      </c>
    </row>
    <row r="6" spans="1:9" ht="14.25" customHeight="1" x14ac:dyDescent="0.2">
      <c r="A6" s="6" t="s">
        <v>55</v>
      </c>
      <c r="B6" s="6" t="s">
        <v>56</v>
      </c>
      <c r="C6" s="6" t="s">
        <v>57</v>
      </c>
      <c r="D6" s="6">
        <v>4</v>
      </c>
      <c r="E6" s="6">
        <v>11</v>
      </c>
      <c r="F6" s="6">
        <v>2</v>
      </c>
      <c r="G6" s="6">
        <f t="shared" si="0"/>
        <v>9</v>
      </c>
      <c r="H6" s="6">
        <v>50</v>
      </c>
      <c r="I6" s="6">
        <f t="shared" si="1"/>
        <v>450</v>
      </c>
    </row>
    <row r="7" spans="1:9" ht="14.25" customHeight="1" x14ac:dyDescent="0.2">
      <c r="A7" s="6" t="s">
        <v>55</v>
      </c>
      <c r="B7" s="6" t="s">
        <v>56</v>
      </c>
      <c r="C7" s="6" t="s">
        <v>57</v>
      </c>
      <c r="D7" s="6">
        <v>5</v>
      </c>
      <c r="E7" s="6">
        <v>4</v>
      </c>
      <c r="F7" s="6">
        <v>3</v>
      </c>
      <c r="G7" s="6">
        <f t="shared" si="0"/>
        <v>1</v>
      </c>
      <c r="H7" s="6">
        <v>50</v>
      </c>
      <c r="I7" s="6">
        <f t="shared" si="1"/>
        <v>50</v>
      </c>
    </row>
    <row r="8" spans="1:9" ht="14.25" customHeight="1" x14ac:dyDescent="0.2">
      <c r="A8" s="6" t="s">
        <v>55</v>
      </c>
      <c r="B8" s="6" t="s">
        <v>56</v>
      </c>
      <c r="C8" s="6" t="s">
        <v>57</v>
      </c>
      <c r="D8" s="6">
        <v>6</v>
      </c>
      <c r="E8" s="6">
        <v>5</v>
      </c>
      <c r="F8" s="6">
        <v>1</v>
      </c>
      <c r="G8" s="6">
        <f t="shared" si="0"/>
        <v>4</v>
      </c>
      <c r="H8" s="6">
        <v>50</v>
      </c>
      <c r="I8" s="6">
        <f t="shared" si="1"/>
        <v>200</v>
      </c>
    </row>
    <row r="9" spans="1:9" ht="14.25" customHeight="1" x14ac:dyDescent="0.2">
      <c r="A9" s="11" t="s">
        <v>53</v>
      </c>
      <c r="B9" s="10"/>
      <c r="C9" s="11"/>
      <c r="D9" s="11"/>
      <c r="E9" s="11"/>
      <c r="F9" s="11"/>
      <c r="G9" s="11"/>
      <c r="H9" s="11"/>
      <c r="I9" s="11"/>
    </row>
    <row r="10" spans="1:9" ht="14.25" customHeight="1" x14ac:dyDescent="0.2">
      <c r="A10" s="6" t="s">
        <v>69</v>
      </c>
      <c r="B10" s="6" t="s">
        <v>56</v>
      </c>
      <c r="C10" s="6" t="s">
        <v>70</v>
      </c>
      <c r="D10" s="6">
        <v>1</v>
      </c>
      <c r="E10" s="6">
        <v>1</v>
      </c>
      <c r="F10" s="6">
        <v>1</v>
      </c>
      <c r="G10" s="6">
        <f t="shared" ref="G10:G11" si="2">E10-F10</f>
        <v>0</v>
      </c>
      <c r="H10" s="6">
        <v>50</v>
      </c>
      <c r="I10" s="6">
        <f t="shared" ref="I10:I11" si="3">G10*H10</f>
        <v>0</v>
      </c>
    </row>
    <row r="11" spans="1:9" ht="14.25" customHeight="1" x14ac:dyDescent="0.2">
      <c r="A11" s="6" t="s">
        <v>55</v>
      </c>
      <c r="B11" s="6" t="s">
        <v>56</v>
      </c>
      <c r="C11" s="6" t="s">
        <v>70</v>
      </c>
      <c r="D11" s="6">
        <v>3</v>
      </c>
      <c r="E11" s="6">
        <v>1</v>
      </c>
      <c r="F11" s="6"/>
      <c r="G11" s="6">
        <f t="shared" si="2"/>
        <v>1</v>
      </c>
      <c r="H11" s="6">
        <v>50</v>
      </c>
      <c r="I11" s="6">
        <f t="shared" si="3"/>
        <v>50</v>
      </c>
    </row>
    <row r="12" spans="1:9" ht="14.25" customHeight="1" x14ac:dyDescent="0.2">
      <c r="A12" s="11" t="s">
        <v>140</v>
      </c>
      <c r="B12" s="10"/>
      <c r="C12" s="11"/>
      <c r="D12" s="11"/>
      <c r="E12" s="11"/>
      <c r="F12" s="11"/>
      <c r="G12" s="11"/>
      <c r="H12" s="11"/>
      <c r="I12" s="11"/>
    </row>
    <row r="13" spans="1:9" ht="14.25" customHeight="1" x14ac:dyDescent="0.2">
      <c r="A13" s="6" t="s">
        <v>141</v>
      </c>
      <c r="B13" s="6" t="s">
        <v>142</v>
      </c>
      <c r="C13" s="6" t="s">
        <v>57</v>
      </c>
      <c r="D13" s="6">
        <v>2</v>
      </c>
      <c r="E13" s="6">
        <v>1</v>
      </c>
      <c r="F13" s="6">
        <v>1</v>
      </c>
      <c r="G13" s="6">
        <f>E13-F13</f>
        <v>0</v>
      </c>
      <c r="H13" s="6">
        <v>83</v>
      </c>
      <c r="I13" s="6">
        <f>G13*H13</f>
        <v>0</v>
      </c>
    </row>
    <row r="14" spans="1:9" ht="14.25" customHeight="1" x14ac:dyDescent="0.2">
      <c r="A14" s="11" t="s">
        <v>71</v>
      </c>
      <c r="B14" s="10"/>
      <c r="C14" s="11"/>
      <c r="D14" s="11"/>
      <c r="E14" s="11"/>
      <c r="F14" s="11"/>
      <c r="G14" s="11"/>
      <c r="H14" s="11"/>
      <c r="I14" s="11"/>
    </row>
    <row r="15" spans="1:9" ht="14.25" customHeight="1" x14ac:dyDescent="0.2">
      <c r="A15" s="6" t="s">
        <v>72</v>
      </c>
      <c r="B15" s="6" t="s">
        <v>73</v>
      </c>
      <c r="C15" s="6" t="s">
        <v>57</v>
      </c>
      <c r="D15" s="6">
        <v>2</v>
      </c>
      <c r="E15" s="6">
        <v>1</v>
      </c>
      <c r="F15" s="6"/>
      <c r="G15" s="6">
        <f t="shared" ref="G15:G19" si="4">E15-F15</f>
        <v>1</v>
      </c>
      <c r="H15" s="6">
        <v>60</v>
      </c>
      <c r="I15" s="6">
        <f t="shared" ref="I15:I19" si="5">G15*H15</f>
        <v>60</v>
      </c>
    </row>
    <row r="16" spans="1:9" ht="14.25" customHeight="1" x14ac:dyDescent="0.2">
      <c r="A16" s="6" t="s">
        <v>72</v>
      </c>
      <c r="B16" s="6" t="s">
        <v>73</v>
      </c>
      <c r="C16" s="6" t="s">
        <v>57</v>
      </c>
      <c r="D16" s="6">
        <v>3</v>
      </c>
      <c r="E16" s="6">
        <v>2</v>
      </c>
      <c r="F16" s="6"/>
      <c r="G16" s="6">
        <f t="shared" si="4"/>
        <v>2</v>
      </c>
      <c r="H16" s="6">
        <v>60</v>
      </c>
      <c r="I16" s="6">
        <f t="shared" si="5"/>
        <v>120</v>
      </c>
    </row>
    <row r="17" spans="1:9" ht="14.25" customHeight="1" x14ac:dyDescent="0.2">
      <c r="A17" s="6" t="s">
        <v>72</v>
      </c>
      <c r="B17" s="6" t="s">
        <v>73</v>
      </c>
      <c r="C17" s="6" t="s">
        <v>57</v>
      </c>
      <c r="D17" s="6">
        <v>4</v>
      </c>
      <c r="E17" s="6">
        <v>4</v>
      </c>
      <c r="F17" s="6"/>
      <c r="G17" s="6">
        <f t="shared" si="4"/>
        <v>4</v>
      </c>
      <c r="H17" s="6">
        <v>60</v>
      </c>
      <c r="I17" s="6">
        <f t="shared" si="5"/>
        <v>240</v>
      </c>
    </row>
    <row r="18" spans="1:9" ht="14.25" customHeight="1" x14ac:dyDescent="0.2">
      <c r="A18" s="6" t="s">
        <v>72</v>
      </c>
      <c r="B18" s="6" t="s">
        <v>73</v>
      </c>
      <c r="C18" s="6" t="s">
        <v>57</v>
      </c>
      <c r="D18" s="6">
        <v>5</v>
      </c>
      <c r="E18" s="6">
        <v>1</v>
      </c>
      <c r="F18" s="6"/>
      <c r="G18" s="6">
        <f t="shared" si="4"/>
        <v>1</v>
      </c>
      <c r="H18" s="6">
        <v>60</v>
      </c>
      <c r="I18" s="6">
        <f t="shared" si="5"/>
        <v>60</v>
      </c>
    </row>
    <row r="19" spans="1:9" ht="14.25" customHeight="1" x14ac:dyDescent="0.2">
      <c r="A19" s="6" t="s">
        <v>72</v>
      </c>
      <c r="B19" s="6" t="s">
        <v>73</v>
      </c>
      <c r="C19" s="6" t="s">
        <v>57</v>
      </c>
      <c r="D19" s="6">
        <v>6</v>
      </c>
      <c r="E19" s="6">
        <v>1</v>
      </c>
      <c r="F19" s="6"/>
      <c r="G19" s="6">
        <f t="shared" si="4"/>
        <v>1</v>
      </c>
      <c r="H19" s="6">
        <v>60</v>
      </c>
      <c r="I19" s="6">
        <f t="shared" si="5"/>
        <v>60</v>
      </c>
    </row>
    <row r="20" spans="1:9" ht="14.25" customHeight="1" x14ac:dyDescent="0.2">
      <c r="A20" s="11" t="s">
        <v>75</v>
      </c>
      <c r="B20" s="10"/>
      <c r="C20" s="11"/>
      <c r="D20" s="11"/>
      <c r="E20" s="11"/>
      <c r="F20" s="11"/>
      <c r="G20" s="11"/>
      <c r="H20" s="11"/>
      <c r="I20" s="11"/>
    </row>
    <row r="21" spans="1:9" ht="14.25" customHeight="1" x14ac:dyDescent="0.2">
      <c r="A21" s="6" t="s">
        <v>77</v>
      </c>
      <c r="B21" s="6" t="s">
        <v>78</v>
      </c>
      <c r="C21" s="6" t="s">
        <v>57</v>
      </c>
      <c r="D21" s="6">
        <v>2</v>
      </c>
      <c r="E21" s="6">
        <v>5</v>
      </c>
      <c r="F21" s="6"/>
      <c r="G21" s="6">
        <f t="shared" ref="G21:G24" si="6">E21-F21</f>
        <v>5</v>
      </c>
      <c r="H21" s="6">
        <v>70</v>
      </c>
      <c r="I21" s="6">
        <f t="shared" ref="I21:I24" si="7">G21*H21</f>
        <v>350</v>
      </c>
    </row>
    <row r="22" spans="1:9" ht="14.25" customHeight="1" x14ac:dyDescent="0.2">
      <c r="A22" s="6" t="s">
        <v>77</v>
      </c>
      <c r="B22" s="6" t="s">
        <v>78</v>
      </c>
      <c r="C22" s="6" t="s">
        <v>57</v>
      </c>
      <c r="D22" s="6">
        <v>3</v>
      </c>
      <c r="E22" s="6">
        <v>4</v>
      </c>
      <c r="F22" s="6">
        <v>2</v>
      </c>
      <c r="G22" s="6">
        <f t="shared" si="6"/>
        <v>2</v>
      </c>
      <c r="H22" s="6">
        <v>70</v>
      </c>
      <c r="I22" s="6">
        <f t="shared" si="7"/>
        <v>140</v>
      </c>
    </row>
    <row r="23" spans="1:9" ht="14.25" customHeight="1" x14ac:dyDescent="0.2">
      <c r="A23" s="6" t="s">
        <v>77</v>
      </c>
      <c r="B23" s="6" t="s">
        <v>78</v>
      </c>
      <c r="C23" s="6" t="s">
        <v>57</v>
      </c>
      <c r="D23" s="6">
        <v>4</v>
      </c>
      <c r="E23" s="6">
        <v>5</v>
      </c>
      <c r="F23" s="6">
        <v>1</v>
      </c>
      <c r="G23" s="6">
        <f t="shared" si="6"/>
        <v>4</v>
      </c>
      <c r="H23" s="6">
        <v>70</v>
      </c>
      <c r="I23" s="6">
        <f t="shared" si="7"/>
        <v>280</v>
      </c>
    </row>
    <row r="24" spans="1:9" ht="14.25" customHeight="1" x14ac:dyDescent="0.2">
      <c r="A24" s="6" t="s">
        <v>77</v>
      </c>
      <c r="B24" s="6" t="s">
        <v>78</v>
      </c>
      <c r="C24" s="6" t="s">
        <v>57</v>
      </c>
      <c r="D24" s="6">
        <v>5</v>
      </c>
      <c r="E24" s="6">
        <v>5</v>
      </c>
      <c r="F24" s="6">
        <v>1</v>
      </c>
      <c r="G24" s="6">
        <f t="shared" si="6"/>
        <v>4</v>
      </c>
      <c r="H24" s="6">
        <v>70</v>
      </c>
      <c r="I24" s="6">
        <f t="shared" si="7"/>
        <v>280</v>
      </c>
    </row>
    <row r="25" spans="1:9" ht="14.25" customHeight="1" x14ac:dyDescent="0.2">
      <c r="A25" s="11" t="s">
        <v>83</v>
      </c>
      <c r="B25" s="10"/>
      <c r="C25" s="11"/>
      <c r="D25" s="11"/>
      <c r="E25" s="11"/>
      <c r="F25" s="11"/>
      <c r="G25" s="11"/>
      <c r="H25" s="11"/>
      <c r="I25" s="11"/>
    </row>
    <row r="26" spans="1:9" ht="14.25" customHeight="1" x14ac:dyDescent="0.2">
      <c r="A26" s="6" t="s">
        <v>84</v>
      </c>
      <c r="B26" s="6" t="s">
        <v>85</v>
      </c>
      <c r="C26" s="6" t="s">
        <v>57</v>
      </c>
      <c r="D26" s="6">
        <v>4</v>
      </c>
      <c r="E26" s="6">
        <v>1</v>
      </c>
      <c r="F26" s="6"/>
      <c r="G26" s="6">
        <f>E26-F26</f>
        <v>1</v>
      </c>
      <c r="H26" s="6">
        <v>110</v>
      </c>
      <c r="I26" s="6">
        <f>G26*H26</f>
        <v>110</v>
      </c>
    </row>
    <row r="27" spans="1:9" ht="14.25" customHeight="1" x14ac:dyDescent="0.2">
      <c r="A27" s="11" t="s">
        <v>86</v>
      </c>
      <c r="B27" s="10"/>
      <c r="C27" s="11"/>
      <c r="D27" s="11"/>
      <c r="E27" s="11"/>
      <c r="F27" s="11"/>
      <c r="G27" s="11"/>
      <c r="H27" s="11"/>
      <c r="I27" s="11"/>
    </row>
    <row r="28" spans="1:9" ht="14.25" customHeight="1" x14ac:dyDescent="0.2">
      <c r="A28" s="6" t="s">
        <v>87</v>
      </c>
      <c r="B28" s="6" t="s">
        <v>88</v>
      </c>
      <c r="C28" s="6" t="s">
        <v>57</v>
      </c>
      <c r="D28" s="6">
        <v>4</v>
      </c>
      <c r="E28" s="6">
        <v>1</v>
      </c>
      <c r="F28" s="6"/>
      <c r="G28" s="6">
        <f t="shared" ref="G28:G29" si="8">E28-F28</f>
        <v>1</v>
      </c>
      <c r="H28" s="6">
        <v>68</v>
      </c>
      <c r="I28" s="6">
        <f t="shared" ref="I28:I29" si="9">G28*H28</f>
        <v>68</v>
      </c>
    </row>
    <row r="29" spans="1:9" ht="14.25" customHeight="1" x14ac:dyDescent="0.2">
      <c r="A29" s="6" t="s">
        <v>87</v>
      </c>
      <c r="B29" s="6" t="s">
        <v>88</v>
      </c>
      <c r="C29" s="6" t="s">
        <v>57</v>
      </c>
      <c r="D29" s="6">
        <v>6</v>
      </c>
      <c r="E29" s="6">
        <v>2</v>
      </c>
      <c r="F29" s="6"/>
      <c r="G29" s="6">
        <f t="shared" si="8"/>
        <v>2</v>
      </c>
      <c r="H29" s="6">
        <v>68</v>
      </c>
      <c r="I29" s="6">
        <f t="shared" si="9"/>
        <v>136</v>
      </c>
    </row>
    <row r="30" spans="1:9" ht="14.25" customHeight="1" x14ac:dyDescent="0.2">
      <c r="A30" s="11" t="s">
        <v>41</v>
      </c>
      <c r="B30" s="10"/>
      <c r="C30" s="11"/>
      <c r="D30" s="11"/>
      <c r="E30" s="11"/>
      <c r="F30" s="11"/>
      <c r="G30" s="11"/>
      <c r="H30" s="11"/>
      <c r="I30" s="11"/>
    </row>
    <row r="31" spans="1:9" ht="14.25" customHeight="1" x14ac:dyDescent="0.2">
      <c r="A31" s="6" t="s">
        <v>90</v>
      </c>
      <c r="B31" s="48" t="s">
        <v>91</v>
      </c>
      <c r="C31" s="6" t="s">
        <v>92</v>
      </c>
      <c r="D31" s="6" t="s">
        <v>93</v>
      </c>
      <c r="E31" s="6">
        <v>4</v>
      </c>
      <c r="F31" s="6"/>
      <c r="G31" s="6">
        <f t="shared" ref="G31:G32" si="10">E31-F31</f>
        <v>4</v>
      </c>
      <c r="H31" s="6">
        <v>15</v>
      </c>
      <c r="I31" s="6">
        <f t="shared" ref="I31:I32" si="11">G31*H31</f>
        <v>60</v>
      </c>
    </row>
    <row r="32" spans="1:9" ht="14.25" customHeight="1" x14ac:dyDescent="0.2">
      <c r="A32" s="6" t="s">
        <v>90</v>
      </c>
      <c r="B32" s="48" t="s">
        <v>91</v>
      </c>
      <c r="C32" s="6" t="s">
        <v>92</v>
      </c>
      <c r="D32" s="6" t="s">
        <v>95</v>
      </c>
      <c r="E32" s="6">
        <v>4</v>
      </c>
      <c r="F32" s="6">
        <v>2</v>
      </c>
      <c r="G32" s="6">
        <f t="shared" si="10"/>
        <v>2</v>
      </c>
      <c r="H32" s="6">
        <v>15</v>
      </c>
      <c r="I32" s="6">
        <f t="shared" si="11"/>
        <v>30</v>
      </c>
    </row>
    <row r="33" spans="1:9" ht="14.25" customHeight="1" x14ac:dyDescent="0.2">
      <c r="A33" s="11" t="s">
        <v>97</v>
      </c>
      <c r="B33" s="10"/>
      <c r="C33" s="11"/>
      <c r="D33" s="11"/>
      <c r="E33" s="11"/>
      <c r="F33" s="11"/>
      <c r="G33" s="11"/>
      <c r="H33" s="11"/>
      <c r="I33" s="11"/>
    </row>
    <row r="34" spans="1:9" ht="14.25" customHeight="1" x14ac:dyDescent="0.2">
      <c r="A34" s="6" t="s">
        <v>99</v>
      </c>
      <c r="B34" s="6" t="s">
        <v>100</v>
      </c>
      <c r="C34" s="6" t="s">
        <v>92</v>
      </c>
      <c r="D34" s="6" t="s">
        <v>101</v>
      </c>
      <c r="E34" s="6">
        <v>3</v>
      </c>
      <c r="F34" s="6"/>
      <c r="G34" s="6">
        <f t="shared" ref="G34:G35" si="12">E34-F34</f>
        <v>3</v>
      </c>
      <c r="H34" s="6">
        <v>16</v>
      </c>
      <c r="I34" s="6">
        <f t="shared" ref="I34:I35" si="13">G34*H34</f>
        <v>48</v>
      </c>
    </row>
    <row r="35" spans="1:9" ht="14.25" customHeight="1" x14ac:dyDescent="0.2">
      <c r="A35" s="6" t="s">
        <v>99</v>
      </c>
      <c r="B35" s="6" t="s">
        <v>100</v>
      </c>
      <c r="C35" s="6" t="s">
        <v>92</v>
      </c>
      <c r="D35" s="6" t="s">
        <v>103</v>
      </c>
      <c r="E35" s="6">
        <v>5</v>
      </c>
      <c r="F35" s="6"/>
      <c r="G35" s="6">
        <f t="shared" si="12"/>
        <v>5</v>
      </c>
      <c r="H35" s="6">
        <v>16</v>
      </c>
      <c r="I35" s="6">
        <f t="shared" si="13"/>
        <v>80</v>
      </c>
    </row>
    <row r="36" spans="1:9" ht="14.25" customHeight="1" x14ac:dyDescent="0.2">
      <c r="A36" s="11" t="s">
        <v>105</v>
      </c>
      <c r="B36" s="10"/>
      <c r="C36" s="11"/>
      <c r="D36" s="11"/>
      <c r="E36" s="11"/>
      <c r="F36" s="11"/>
      <c r="G36" s="11"/>
      <c r="H36" s="11"/>
      <c r="I36" s="11"/>
    </row>
    <row r="37" spans="1:9" ht="14.25" customHeight="1" x14ac:dyDescent="0.2">
      <c r="A37" s="6" t="s">
        <v>107</v>
      </c>
      <c r="B37" s="6" t="s">
        <v>108</v>
      </c>
      <c r="C37" s="6" t="s">
        <v>109</v>
      </c>
      <c r="D37" s="6">
        <v>7</v>
      </c>
      <c r="E37" s="6">
        <v>2</v>
      </c>
      <c r="F37" s="6"/>
      <c r="G37" s="6">
        <f t="shared" ref="G37:G40" si="14">E37-F37</f>
        <v>2</v>
      </c>
      <c r="H37" s="6">
        <v>15</v>
      </c>
      <c r="I37" s="6">
        <f t="shared" ref="I37:I40" si="15">G37*H37</f>
        <v>30</v>
      </c>
    </row>
    <row r="38" spans="1:9" ht="14.25" customHeight="1" x14ac:dyDescent="0.2">
      <c r="A38" s="6" t="s">
        <v>107</v>
      </c>
      <c r="B38" s="6" t="s">
        <v>108</v>
      </c>
      <c r="C38" s="6" t="s">
        <v>109</v>
      </c>
      <c r="D38" s="6">
        <v>8</v>
      </c>
      <c r="E38" s="6">
        <v>4</v>
      </c>
      <c r="F38" s="6"/>
      <c r="G38" s="6">
        <f t="shared" si="14"/>
        <v>4</v>
      </c>
      <c r="H38" s="6">
        <v>15</v>
      </c>
      <c r="I38" s="6">
        <f t="shared" si="15"/>
        <v>60</v>
      </c>
    </row>
    <row r="39" spans="1:9" ht="14.25" customHeight="1" x14ac:dyDescent="0.2">
      <c r="A39" s="6" t="s">
        <v>107</v>
      </c>
      <c r="B39" s="6" t="s">
        <v>108</v>
      </c>
      <c r="C39" s="6" t="s">
        <v>109</v>
      </c>
      <c r="D39" s="6">
        <v>9</v>
      </c>
      <c r="E39" s="6">
        <v>5</v>
      </c>
      <c r="F39" s="6">
        <v>2</v>
      </c>
      <c r="G39" s="6">
        <f t="shared" si="14"/>
        <v>3</v>
      </c>
      <c r="H39" s="6">
        <v>15</v>
      </c>
      <c r="I39" s="6">
        <f t="shared" si="15"/>
        <v>45</v>
      </c>
    </row>
    <row r="40" spans="1:9" ht="14.25" customHeight="1" x14ac:dyDescent="0.2">
      <c r="A40" s="6" t="s">
        <v>107</v>
      </c>
      <c r="B40" s="6" t="s">
        <v>108</v>
      </c>
      <c r="C40" s="6" t="s">
        <v>109</v>
      </c>
      <c r="D40" s="6">
        <v>10</v>
      </c>
      <c r="E40" s="6">
        <v>2</v>
      </c>
      <c r="F40" s="6"/>
      <c r="G40" s="6">
        <f t="shared" si="14"/>
        <v>2</v>
      </c>
      <c r="H40" s="6">
        <v>15</v>
      </c>
      <c r="I40" s="6">
        <f t="shared" si="15"/>
        <v>30</v>
      </c>
    </row>
    <row r="41" spans="1:9" ht="14.25" customHeight="1" x14ac:dyDescent="0.2">
      <c r="A41" s="11" t="s">
        <v>114</v>
      </c>
      <c r="B41" s="10"/>
      <c r="C41" s="11"/>
      <c r="D41" s="11"/>
      <c r="E41" s="11"/>
      <c r="F41" s="11"/>
      <c r="G41" s="11"/>
      <c r="H41" s="11"/>
      <c r="I41" s="11"/>
    </row>
    <row r="42" spans="1:9" ht="14.25" customHeight="1" x14ac:dyDescent="0.2">
      <c r="A42" s="6" t="s">
        <v>115</v>
      </c>
      <c r="B42" s="17" t="s">
        <v>116</v>
      </c>
      <c r="C42" s="6" t="s">
        <v>117</v>
      </c>
      <c r="D42" s="6">
        <v>110</v>
      </c>
      <c r="E42" s="6">
        <v>9</v>
      </c>
      <c r="F42" s="6"/>
      <c r="G42" s="6">
        <f t="shared" ref="G42:G46" si="16">E42-F42</f>
        <v>9</v>
      </c>
      <c r="H42" s="6">
        <v>28</v>
      </c>
      <c r="I42" s="6">
        <f t="shared" ref="I42:I46" si="17">G42*H42</f>
        <v>252</v>
      </c>
    </row>
    <row r="43" spans="1:9" ht="14.25" customHeight="1" x14ac:dyDescent="0.2">
      <c r="A43" s="6" t="s">
        <v>115</v>
      </c>
      <c r="B43" s="17" t="s">
        <v>116</v>
      </c>
      <c r="C43" s="6" t="s">
        <v>117</v>
      </c>
      <c r="D43" s="6">
        <v>122</v>
      </c>
      <c r="E43" s="6">
        <v>5</v>
      </c>
      <c r="F43" s="6">
        <v>2</v>
      </c>
      <c r="G43" s="6">
        <f t="shared" si="16"/>
        <v>3</v>
      </c>
      <c r="H43" s="6">
        <v>28</v>
      </c>
      <c r="I43" s="6">
        <f t="shared" si="17"/>
        <v>84</v>
      </c>
    </row>
    <row r="44" spans="1:9" ht="14.25" customHeight="1" x14ac:dyDescent="0.2">
      <c r="A44" s="6" t="s">
        <v>115</v>
      </c>
      <c r="B44" s="17" t="s">
        <v>116</v>
      </c>
      <c r="C44" s="6" t="s">
        <v>117</v>
      </c>
      <c r="D44" s="6">
        <v>134</v>
      </c>
      <c r="E44" s="6">
        <v>2</v>
      </c>
      <c r="F44" s="6">
        <v>2</v>
      </c>
      <c r="G44" s="6">
        <f t="shared" si="16"/>
        <v>0</v>
      </c>
      <c r="H44" s="6">
        <v>28</v>
      </c>
      <c r="I44" s="6">
        <f t="shared" si="17"/>
        <v>0</v>
      </c>
    </row>
    <row r="45" spans="1:9" ht="14.25" customHeight="1" x14ac:dyDescent="0.2">
      <c r="A45" s="6" t="s">
        <v>115</v>
      </c>
      <c r="B45" s="17" t="s">
        <v>116</v>
      </c>
      <c r="C45" s="6" t="s">
        <v>117</v>
      </c>
      <c r="D45" s="6">
        <v>146</v>
      </c>
      <c r="E45" s="6">
        <v>4</v>
      </c>
      <c r="F45" s="6">
        <v>3</v>
      </c>
      <c r="G45" s="6">
        <f t="shared" si="16"/>
        <v>1</v>
      </c>
      <c r="H45" s="6">
        <v>28</v>
      </c>
      <c r="I45" s="6">
        <f t="shared" si="17"/>
        <v>28</v>
      </c>
    </row>
    <row r="46" spans="1:9" ht="14.25" customHeight="1" x14ac:dyDescent="0.2">
      <c r="A46" s="6" t="s">
        <v>115</v>
      </c>
      <c r="B46" s="17" t="s">
        <v>116</v>
      </c>
      <c r="C46" s="6" t="s">
        <v>117</v>
      </c>
      <c r="D46" s="6">
        <v>158</v>
      </c>
      <c r="E46" s="6">
        <v>4</v>
      </c>
      <c r="F46" s="6">
        <v>2</v>
      </c>
      <c r="G46" s="6">
        <f t="shared" si="16"/>
        <v>2</v>
      </c>
      <c r="H46" s="6">
        <v>28</v>
      </c>
      <c r="I46" s="6">
        <f t="shared" si="17"/>
        <v>56</v>
      </c>
    </row>
    <row r="47" spans="1:9" ht="14.25" customHeight="1" x14ac:dyDescent="0.2">
      <c r="A47" s="11" t="s">
        <v>125</v>
      </c>
      <c r="B47" s="10"/>
      <c r="C47" s="11"/>
      <c r="D47" s="11"/>
      <c r="E47" s="11"/>
      <c r="F47" s="11"/>
      <c r="G47" s="11"/>
      <c r="H47" s="11"/>
      <c r="I47" s="11"/>
    </row>
    <row r="48" spans="1:9" ht="14.25" customHeight="1" x14ac:dyDescent="0.2">
      <c r="A48" s="6" t="s">
        <v>126</v>
      </c>
      <c r="B48" s="6" t="s">
        <v>127</v>
      </c>
      <c r="C48" s="6" t="s">
        <v>117</v>
      </c>
      <c r="D48" s="6">
        <v>134</v>
      </c>
      <c r="E48" s="6">
        <v>1</v>
      </c>
      <c r="F48" s="6"/>
      <c r="G48" s="6">
        <f>E48-F48</f>
        <v>1</v>
      </c>
      <c r="H48" s="6">
        <v>28</v>
      </c>
      <c r="I48" s="6">
        <f>G48*H48</f>
        <v>28</v>
      </c>
    </row>
    <row r="49" spans="1:9" ht="14.25" customHeight="1" x14ac:dyDescent="0.2">
      <c r="A49" s="11" t="s">
        <v>128</v>
      </c>
      <c r="B49" s="10"/>
      <c r="C49" s="11"/>
      <c r="D49" s="11"/>
      <c r="E49" s="11"/>
      <c r="F49" s="11"/>
      <c r="G49" s="11"/>
      <c r="H49" s="11"/>
      <c r="I49" s="11"/>
    </row>
    <row r="50" spans="1:9" ht="14.25" customHeight="1" x14ac:dyDescent="0.2">
      <c r="A50" s="6" t="s">
        <v>87</v>
      </c>
      <c r="B50" s="6" t="s">
        <v>88</v>
      </c>
      <c r="C50" s="6" t="s">
        <v>57</v>
      </c>
      <c r="D50" s="6">
        <v>3</v>
      </c>
      <c r="E50" s="6">
        <v>2</v>
      </c>
      <c r="F50" s="6"/>
      <c r="G50" s="6">
        <f t="shared" ref="G50:G53" si="18">E50-F50</f>
        <v>2</v>
      </c>
      <c r="H50" s="6" t="s">
        <v>129</v>
      </c>
      <c r="I50" s="6"/>
    </row>
    <row r="51" spans="1:9" ht="14.25" customHeight="1" x14ac:dyDescent="0.2">
      <c r="A51" s="6" t="s">
        <v>87</v>
      </c>
      <c r="B51" s="6" t="s">
        <v>88</v>
      </c>
      <c r="C51" s="6" t="s">
        <v>57</v>
      </c>
      <c r="D51" s="6">
        <v>4</v>
      </c>
      <c r="E51" s="6">
        <v>2</v>
      </c>
      <c r="F51" s="6"/>
      <c r="G51" s="6">
        <f t="shared" si="18"/>
        <v>2</v>
      </c>
      <c r="H51" s="6" t="s">
        <v>129</v>
      </c>
      <c r="I51" s="6"/>
    </row>
    <row r="52" spans="1:9" ht="14.25" customHeight="1" x14ac:dyDescent="0.2">
      <c r="A52" s="6" t="s">
        <v>87</v>
      </c>
      <c r="B52" s="6" t="s">
        <v>88</v>
      </c>
      <c r="C52" s="6" t="s">
        <v>70</v>
      </c>
      <c r="D52" s="6">
        <v>2</v>
      </c>
      <c r="E52" s="6">
        <v>1</v>
      </c>
      <c r="F52" s="6"/>
      <c r="G52" s="6">
        <f t="shared" si="18"/>
        <v>1</v>
      </c>
      <c r="H52" s="6" t="s">
        <v>129</v>
      </c>
      <c r="I52" s="6"/>
    </row>
    <row r="53" spans="1:9" ht="14.25" customHeight="1" x14ac:dyDescent="0.2">
      <c r="A53" s="6" t="s">
        <v>87</v>
      </c>
      <c r="B53" s="6" t="s">
        <v>88</v>
      </c>
      <c r="C53" s="6" t="s">
        <v>70</v>
      </c>
      <c r="D53" s="6">
        <v>5</v>
      </c>
      <c r="E53" s="6">
        <v>1</v>
      </c>
      <c r="F53" s="6"/>
      <c r="G53" s="6">
        <f t="shared" si="18"/>
        <v>1</v>
      </c>
      <c r="H53" s="6" t="s">
        <v>129</v>
      </c>
      <c r="I53" s="6"/>
    </row>
    <row r="54" spans="1:9" ht="14.25" customHeight="1" x14ac:dyDescent="0.2">
      <c r="A54" s="11" t="s">
        <v>132</v>
      </c>
      <c r="B54" s="10"/>
      <c r="C54" s="11"/>
      <c r="D54" s="11"/>
      <c r="E54" s="11"/>
      <c r="F54" s="11"/>
      <c r="G54" s="11"/>
      <c r="H54" s="11"/>
      <c r="I54" s="11"/>
    </row>
    <row r="55" spans="1:9" ht="14.25" customHeight="1" x14ac:dyDescent="0.2">
      <c r="A55" s="6" t="s">
        <v>143</v>
      </c>
      <c r="B55" s="6" t="s">
        <v>134</v>
      </c>
      <c r="C55" s="6" t="s">
        <v>57</v>
      </c>
      <c r="D55" s="6" t="s">
        <v>144</v>
      </c>
      <c r="E55" s="6">
        <v>2</v>
      </c>
      <c r="F55" s="6">
        <v>1</v>
      </c>
      <c r="G55" s="6">
        <f t="shared" ref="G55:G57" si="19">E55-F55</f>
        <v>1</v>
      </c>
      <c r="H55" s="6">
        <v>100</v>
      </c>
      <c r="I55" s="6">
        <f t="shared" ref="I55:I57" si="20">G55*H55</f>
        <v>100</v>
      </c>
    </row>
    <row r="56" spans="1:9" ht="14.25" customHeight="1" x14ac:dyDescent="0.2">
      <c r="A56" s="6" t="s">
        <v>143</v>
      </c>
      <c r="B56" s="6" t="s">
        <v>134</v>
      </c>
      <c r="C56" s="6" t="s">
        <v>57</v>
      </c>
      <c r="D56" s="6" t="s">
        <v>144</v>
      </c>
      <c r="E56" s="6">
        <v>2</v>
      </c>
      <c r="F56" s="6">
        <v>1</v>
      </c>
      <c r="G56" s="6">
        <f t="shared" si="19"/>
        <v>1</v>
      </c>
      <c r="H56" s="6">
        <v>100</v>
      </c>
      <c r="I56" s="6">
        <f t="shared" si="20"/>
        <v>100</v>
      </c>
    </row>
    <row r="57" spans="1:9" ht="14.25" customHeight="1" x14ac:dyDescent="0.2">
      <c r="A57" s="6" t="s">
        <v>133</v>
      </c>
      <c r="B57" s="6" t="s">
        <v>134</v>
      </c>
      <c r="C57" s="6" t="s">
        <v>57</v>
      </c>
      <c r="D57" s="6" t="s">
        <v>135</v>
      </c>
      <c r="E57" s="6">
        <v>2</v>
      </c>
      <c r="F57" s="6">
        <v>1</v>
      </c>
      <c r="G57" s="6">
        <f t="shared" si="19"/>
        <v>1</v>
      </c>
      <c r="H57" s="6">
        <v>100</v>
      </c>
      <c r="I57" s="6">
        <f t="shared" si="20"/>
        <v>100</v>
      </c>
    </row>
    <row r="58" spans="1:9" ht="14.25" customHeight="1" x14ac:dyDescent="0.2">
      <c r="A58" s="5"/>
      <c r="B58" s="5"/>
      <c r="C58" s="5"/>
      <c r="D58" s="5"/>
      <c r="E58" s="5"/>
      <c r="F58" s="5"/>
      <c r="G58" s="5"/>
      <c r="H58" s="5"/>
      <c r="I58" s="5"/>
    </row>
    <row r="59" spans="1:9" ht="14.25" customHeight="1" x14ac:dyDescent="0.2">
      <c r="A59" s="5" t="s">
        <v>145</v>
      </c>
      <c r="B59" s="5"/>
      <c r="C59" s="5"/>
      <c r="D59" s="5"/>
      <c r="E59" s="5"/>
      <c r="F59" s="5"/>
      <c r="G59" s="5"/>
      <c r="H59" s="5"/>
      <c r="I59" s="5"/>
    </row>
    <row r="60" spans="1:9" ht="28.5" customHeight="1" x14ac:dyDescent="0.2">
      <c r="A60" s="20" t="s">
        <v>42</v>
      </c>
      <c r="B60" s="20" t="s">
        <v>43</v>
      </c>
      <c r="C60" s="20" t="s">
        <v>44</v>
      </c>
      <c r="D60" s="20" t="s">
        <v>45</v>
      </c>
      <c r="E60" s="20" t="s">
        <v>146</v>
      </c>
      <c r="F60" s="20" t="s">
        <v>147</v>
      </c>
      <c r="G60" s="20" t="s">
        <v>148</v>
      </c>
      <c r="H60" s="5"/>
      <c r="I60" s="5"/>
    </row>
    <row r="61" spans="1:9" ht="14.25" customHeight="1" x14ac:dyDescent="0.2">
      <c r="A61" s="6" t="s">
        <v>149</v>
      </c>
      <c r="B61" s="6" t="s">
        <v>150</v>
      </c>
      <c r="C61" s="6" t="s">
        <v>57</v>
      </c>
      <c r="D61" s="6">
        <v>2</v>
      </c>
      <c r="E61" s="6">
        <v>1</v>
      </c>
      <c r="F61" s="6" t="s">
        <v>151</v>
      </c>
      <c r="G61" s="6" t="s">
        <v>152</v>
      </c>
      <c r="H61" s="5"/>
      <c r="I61" s="5"/>
    </row>
    <row r="62" spans="1:9" ht="14.25" customHeight="1" x14ac:dyDescent="0.2">
      <c r="A62" s="6"/>
      <c r="B62" s="6"/>
      <c r="C62" s="6"/>
      <c r="D62" s="6"/>
      <c r="E62" s="6"/>
      <c r="F62" s="6"/>
      <c r="G62" s="6"/>
      <c r="H62" s="5"/>
      <c r="I62" s="5"/>
    </row>
    <row r="63" spans="1:9" ht="14.25" customHeight="1" x14ac:dyDescent="0.2">
      <c r="A63" s="6"/>
      <c r="B63" s="6"/>
      <c r="C63" s="6"/>
      <c r="D63" s="6"/>
      <c r="E63" s="6"/>
      <c r="F63" s="6"/>
      <c r="G63" s="6"/>
      <c r="H63" s="5"/>
      <c r="I63" s="5"/>
    </row>
    <row r="64" spans="1:9" ht="14.25" customHeight="1" x14ac:dyDescent="0.2">
      <c r="A64" s="6"/>
      <c r="B64" s="6"/>
      <c r="C64" s="6"/>
      <c r="D64" s="6"/>
      <c r="E64" s="6"/>
      <c r="F64" s="6"/>
      <c r="G64" s="6"/>
      <c r="H64" s="5"/>
      <c r="I64" s="5"/>
    </row>
    <row r="65" spans="1:9" ht="14.25" customHeight="1" x14ac:dyDescent="0.2">
      <c r="A65" s="6"/>
      <c r="B65" s="6"/>
      <c r="C65" s="6"/>
      <c r="D65" s="6"/>
      <c r="E65" s="6"/>
      <c r="F65" s="6"/>
      <c r="G65" s="6"/>
      <c r="H65" s="5"/>
      <c r="I65" s="5"/>
    </row>
    <row r="66" spans="1:9" ht="14.25" customHeight="1" x14ac:dyDescent="0.2">
      <c r="A66" s="6"/>
      <c r="B66" s="6"/>
      <c r="C66" s="6"/>
      <c r="D66" s="6"/>
      <c r="E66" s="6"/>
      <c r="F66" s="6"/>
      <c r="G66" s="6"/>
      <c r="H66" s="5"/>
      <c r="I66" s="5"/>
    </row>
    <row r="67" spans="1:9" ht="14.25" customHeight="1" x14ac:dyDescent="0.2">
      <c r="A67" s="5"/>
      <c r="B67" s="5"/>
      <c r="C67" s="5"/>
      <c r="D67" s="5"/>
      <c r="E67" s="5"/>
      <c r="F67" s="5"/>
      <c r="G67" s="5"/>
      <c r="H67" s="5"/>
      <c r="I67" s="5"/>
    </row>
    <row r="68" spans="1:9" ht="14.25" customHeight="1" x14ac:dyDescent="0.2">
      <c r="A68" s="5"/>
      <c r="B68" s="5"/>
      <c r="C68" s="5"/>
      <c r="D68" s="5"/>
      <c r="E68" s="5"/>
      <c r="F68" s="5"/>
      <c r="G68" s="5"/>
      <c r="H68" s="5"/>
      <c r="I68" s="34">
        <f>SUM(I3:I57)</f>
        <v>4185</v>
      </c>
    </row>
    <row r="69" spans="1:9" ht="14.25" customHeight="1" x14ac:dyDescent="0.2">
      <c r="A69" s="5"/>
      <c r="B69" s="5"/>
      <c r="C69" s="5"/>
      <c r="D69" s="5"/>
      <c r="E69" s="5"/>
      <c r="F69" s="5"/>
      <c r="G69" s="5"/>
      <c r="H69" s="5"/>
      <c r="I69" s="5"/>
    </row>
    <row r="70" spans="1:9" ht="14.25" customHeight="1" x14ac:dyDescent="0.2"/>
    <row r="71" spans="1:9" ht="14.25" customHeight="1" x14ac:dyDescent="0.2"/>
    <row r="72" spans="1:9" ht="14.25" customHeight="1" x14ac:dyDescent="0.2"/>
    <row r="73" spans="1:9" ht="14.25" customHeight="1" x14ac:dyDescent="0.2"/>
    <row r="74" spans="1:9" ht="14.25" customHeight="1" x14ac:dyDescent="0.2"/>
    <row r="75" spans="1:9" ht="14.25" customHeight="1" x14ac:dyDescent="0.2"/>
    <row r="76" spans="1:9" ht="14.25" customHeight="1" x14ac:dyDescent="0.2"/>
    <row r="77" spans="1:9" ht="14.25" customHeight="1" x14ac:dyDescent="0.2"/>
    <row r="78" spans="1:9" ht="14.25" customHeight="1" x14ac:dyDescent="0.2"/>
    <row r="79" spans="1:9" ht="14.25" customHeight="1" x14ac:dyDescent="0.2"/>
    <row r="80" spans="1:9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999"/>
  <sheetViews>
    <sheetView tabSelected="1" topLeftCell="A24" workbookViewId="0">
      <selection activeCell="P50" sqref="P50"/>
    </sheetView>
  </sheetViews>
  <sheetFormatPr baseColWidth="10" defaultColWidth="14.5" defaultRowHeight="15" customHeight="1" x14ac:dyDescent="0.2"/>
  <cols>
    <col min="1" max="5" width="8" customWidth="1"/>
    <col min="6" max="6" width="11.6640625" customWidth="1"/>
    <col min="7" max="7" width="17.33203125" customWidth="1"/>
    <col min="8" max="8" width="16.33203125" customWidth="1"/>
    <col min="9" max="26" width="8" customWidth="1"/>
  </cols>
  <sheetData>
    <row r="1" spans="1:8" ht="14.25" customHeight="1" x14ac:dyDescent="0.2">
      <c r="A1" s="37" t="s">
        <v>155</v>
      </c>
    </row>
    <row r="2" spans="1:8" ht="14.25" customHeight="1" x14ac:dyDescent="0.2">
      <c r="A2" s="1" t="s">
        <v>156</v>
      </c>
    </row>
    <row r="3" spans="1:8" ht="69" customHeight="1" x14ac:dyDescent="0.2">
      <c r="A3" s="1"/>
      <c r="G3" s="40" t="s">
        <v>157</v>
      </c>
      <c r="H3" s="41" t="s">
        <v>158</v>
      </c>
    </row>
    <row r="4" spans="1:8" ht="14.25" customHeight="1" x14ac:dyDescent="0.2">
      <c r="A4" s="1"/>
      <c r="G4" s="42" t="s">
        <v>0</v>
      </c>
      <c r="H4" s="43" t="s">
        <v>0</v>
      </c>
    </row>
    <row r="5" spans="1:8" ht="14.25" customHeight="1" x14ac:dyDescent="0.2">
      <c r="A5" s="37" t="s">
        <v>16</v>
      </c>
      <c r="G5" s="44"/>
      <c r="H5" s="45"/>
    </row>
    <row r="6" spans="1:8" ht="14.25" customHeight="1" x14ac:dyDescent="0.2">
      <c r="B6" s="2" t="s">
        <v>17</v>
      </c>
      <c r="G6" s="76">
        <v>0</v>
      </c>
      <c r="H6" s="90">
        <v>-100</v>
      </c>
    </row>
    <row r="7" spans="1:8" ht="14.25" customHeight="1" x14ac:dyDescent="0.2">
      <c r="B7" s="2" t="s">
        <v>18</v>
      </c>
      <c r="G7" s="76">
        <v>5695</v>
      </c>
      <c r="H7" s="90">
        <v>5290</v>
      </c>
    </row>
    <row r="8" spans="1:8" ht="14.25" customHeight="1" x14ac:dyDescent="0.2">
      <c r="B8" s="2" t="s">
        <v>159</v>
      </c>
      <c r="G8" s="76">
        <v>1756.3800000000003</v>
      </c>
      <c r="H8" s="90">
        <v>4345.4600000000009</v>
      </c>
    </row>
    <row r="9" spans="1:8" ht="14.25" customHeight="1" x14ac:dyDescent="0.2">
      <c r="B9" s="2" t="s">
        <v>19</v>
      </c>
      <c r="G9" s="76">
        <v>389.45000000000005</v>
      </c>
      <c r="H9" s="90">
        <v>0</v>
      </c>
    </row>
    <row r="10" spans="1:8" ht="14.25" customHeight="1" x14ac:dyDescent="0.2">
      <c r="A10" s="74" t="s">
        <v>20</v>
      </c>
      <c r="G10" s="91">
        <f>SUM(F6:G9)</f>
        <v>7840.83</v>
      </c>
      <c r="H10" s="92">
        <f>SUM(H6:H9)</f>
        <v>9535.4600000000009</v>
      </c>
    </row>
    <row r="11" spans="1:8" ht="14.25" customHeight="1" x14ac:dyDescent="0.2">
      <c r="A11" s="37" t="s">
        <v>21</v>
      </c>
      <c r="G11" s="76"/>
      <c r="H11" s="90"/>
    </row>
    <row r="12" spans="1:8" ht="14.25" hidden="1" customHeight="1" x14ac:dyDescent="0.2">
      <c r="B12" s="2" t="s">
        <v>22</v>
      </c>
      <c r="G12" s="76" t="e">
        <f>#REF!</f>
        <v>#REF!</v>
      </c>
      <c r="H12" s="90" t="e">
        <f>#REF!</f>
        <v>#REF!</v>
      </c>
    </row>
    <row r="13" spans="1:8" ht="14.25" hidden="1" customHeight="1" x14ac:dyDescent="0.2">
      <c r="B13" s="2" t="s">
        <v>23</v>
      </c>
      <c r="G13" s="76" t="e">
        <f>#REF!</f>
        <v>#REF!</v>
      </c>
      <c r="H13" s="90" t="e">
        <f>#REF!</f>
        <v>#REF!</v>
      </c>
    </row>
    <row r="14" spans="1:8" ht="14.25" customHeight="1" x14ac:dyDescent="0.2">
      <c r="B14" s="2" t="s">
        <v>160</v>
      </c>
      <c r="G14" s="76">
        <v>-2358.7499999999995</v>
      </c>
      <c r="H14" s="90">
        <v>-1998.0000000000002</v>
      </c>
    </row>
    <row r="15" spans="1:8" ht="14.25" hidden="1" customHeight="1" x14ac:dyDescent="0.2">
      <c r="B15" s="2" t="s">
        <v>161</v>
      </c>
      <c r="G15" s="76">
        <v>0</v>
      </c>
      <c r="H15" s="90">
        <v>0</v>
      </c>
    </row>
    <row r="16" spans="1:8" ht="14.25" hidden="1" customHeight="1" x14ac:dyDescent="0.2">
      <c r="B16" s="2" t="s">
        <v>25</v>
      </c>
      <c r="G16" s="76">
        <v>0</v>
      </c>
      <c r="H16" s="90">
        <v>0</v>
      </c>
    </row>
    <row r="17" spans="1:8" ht="14.25" hidden="1" customHeight="1" x14ac:dyDescent="0.2">
      <c r="B17" s="2" t="s">
        <v>26</v>
      </c>
      <c r="G17" s="76">
        <v>0</v>
      </c>
      <c r="H17" s="90">
        <v>0</v>
      </c>
    </row>
    <row r="18" spans="1:8" ht="14.25" customHeight="1" x14ac:dyDescent="0.2">
      <c r="B18" s="2" t="s">
        <v>27</v>
      </c>
      <c r="G18" s="76">
        <v>-252</v>
      </c>
      <c r="H18" s="90">
        <v>-262</v>
      </c>
    </row>
    <row r="19" spans="1:8" ht="14.25" customHeight="1" x14ac:dyDescent="0.2">
      <c r="B19" s="2" t="s">
        <v>28</v>
      </c>
      <c r="G19" s="76">
        <v>-339.4</v>
      </c>
      <c r="H19" s="90">
        <v>-249.16</v>
      </c>
    </row>
    <row r="20" spans="1:8" ht="14.25" customHeight="1" x14ac:dyDescent="0.2">
      <c r="B20" s="2" t="s">
        <v>29</v>
      </c>
      <c r="G20" s="76">
        <v>0</v>
      </c>
      <c r="H20" s="90">
        <v>-1095.22</v>
      </c>
    </row>
    <row r="21" spans="1:8" ht="14.25" hidden="1" customHeight="1" x14ac:dyDescent="0.2">
      <c r="B21" s="2" t="s">
        <v>30</v>
      </c>
      <c r="G21" s="76">
        <v>0</v>
      </c>
      <c r="H21" s="90">
        <v>0</v>
      </c>
    </row>
    <row r="22" spans="1:8" ht="14.25" hidden="1" customHeight="1" x14ac:dyDescent="0.2">
      <c r="B22" s="2" t="s">
        <v>31</v>
      </c>
      <c r="G22" s="76">
        <v>0</v>
      </c>
      <c r="H22" s="90">
        <v>0</v>
      </c>
    </row>
    <row r="23" spans="1:8" ht="14.25" hidden="1" customHeight="1" x14ac:dyDescent="0.2">
      <c r="B23" s="2" t="s">
        <v>32</v>
      </c>
      <c r="G23" s="76">
        <v>0</v>
      </c>
      <c r="H23" s="90">
        <v>0</v>
      </c>
    </row>
    <row r="24" spans="1:8" ht="14.25" customHeight="1" x14ac:dyDescent="0.2">
      <c r="B24" s="2" t="s">
        <v>33</v>
      </c>
      <c r="G24" s="76">
        <v>0</v>
      </c>
      <c r="H24" s="90">
        <v>-0.88</v>
      </c>
    </row>
    <row r="25" spans="1:8" ht="14.25" customHeight="1" x14ac:dyDescent="0.2">
      <c r="B25" s="2" t="s">
        <v>34</v>
      </c>
      <c r="G25" s="76">
        <v>-425.69000000000005</v>
      </c>
      <c r="H25" s="90">
        <v>-449</v>
      </c>
    </row>
    <row r="26" spans="1:8" ht="14.25" customHeight="1" x14ac:dyDescent="0.2">
      <c r="B26" s="2" t="s">
        <v>35</v>
      </c>
      <c r="G26" s="76">
        <v>88</v>
      </c>
      <c r="H26" s="90">
        <v>438.94000000000005</v>
      </c>
    </row>
    <row r="27" spans="1:8" ht="14.25" customHeight="1" x14ac:dyDescent="0.2">
      <c r="A27" s="74" t="s">
        <v>36</v>
      </c>
      <c r="G27" s="91">
        <f>SUM(G14:G26)</f>
        <v>-3287.8399999999997</v>
      </c>
      <c r="H27" s="92">
        <f>SUM(H14:H26)</f>
        <v>-3615.32</v>
      </c>
    </row>
    <row r="28" spans="1:8" ht="14.25" customHeight="1" x14ac:dyDescent="0.2">
      <c r="A28" s="37" t="s">
        <v>162</v>
      </c>
      <c r="B28" s="37"/>
      <c r="C28" s="37"/>
      <c r="D28" s="37"/>
      <c r="E28" s="37"/>
      <c r="F28" s="37"/>
      <c r="G28" s="91">
        <f>G10+G27</f>
        <v>4552.99</v>
      </c>
      <c r="H28" s="92">
        <f>H10+H27</f>
        <v>5920.1400000000012</v>
      </c>
    </row>
    <row r="29" spans="1:8" ht="14.25" customHeight="1" x14ac:dyDescent="0.2">
      <c r="G29" s="89"/>
      <c r="H29" s="89"/>
    </row>
    <row r="30" spans="1:8" ht="14.25" customHeight="1" x14ac:dyDescent="0.2">
      <c r="A30" s="1" t="s">
        <v>163</v>
      </c>
      <c r="G30" s="88"/>
      <c r="H30" s="89"/>
    </row>
    <row r="31" spans="1:8" ht="52.5" customHeight="1" x14ac:dyDescent="0.2">
      <c r="A31" s="1"/>
      <c r="G31" s="93" t="s">
        <v>164</v>
      </c>
      <c r="H31" s="94" t="s">
        <v>165</v>
      </c>
    </row>
    <row r="32" spans="1:8" ht="14.25" customHeight="1" x14ac:dyDescent="0.2">
      <c r="A32" s="1"/>
      <c r="G32" s="95" t="s">
        <v>0</v>
      </c>
      <c r="H32" s="96" t="s">
        <v>0</v>
      </c>
    </row>
    <row r="33" spans="1:8" ht="14.25" hidden="1" customHeight="1" x14ac:dyDescent="0.2">
      <c r="A33" s="2" t="s">
        <v>1</v>
      </c>
      <c r="G33" s="97">
        <v>0</v>
      </c>
      <c r="H33" s="98">
        <v>0</v>
      </c>
    </row>
    <row r="34" spans="1:8" ht="14.25" hidden="1" customHeight="1" x14ac:dyDescent="0.2">
      <c r="G34" s="76"/>
      <c r="H34" s="90"/>
    </row>
    <row r="35" spans="1:8" ht="14.25" customHeight="1" x14ac:dyDescent="0.2">
      <c r="A35" s="74" t="s">
        <v>2</v>
      </c>
      <c r="G35" s="76"/>
      <c r="H35" s="90"/>
    </row>
    <row r="36" spans="1:8" ht="14.25" customHeight="1" x14ac:dyDescent="0.2">
      <c r="B36" s="2" t="s">
        <v>166</v>
      </c>
      <c r="G36" s="76">
        <v>5212.1099999999997</v>
      </c>
      <c r="H36" s="90">
        <v>3509.8900000000035</v>
      </c>
    </row>
    <row r="37" spans="1:8" ht="14.25" customHeight="1" x14ac:dyDescent="0.2">
      <c r="B37" s="2" t="s">
        <v>167</v>
      </c>
      <c r="G37" s="76">
        <v>21.2</v>
      </c>
      <c r="H37" s="90">
        <v>0</v>
      </c>
    </row>
    <row r="38" spans="1:8" ht="14.25" customHeight="1" x14ac:dyDescent="0.2">
      <c r="B38" s="2" t="s">
        <v>5</v>
      </c>
      <c r="G38" s="76">
        <v>96.52000000000001</v>
      </c>
      <c r="H38" s="90">
        <v>0</v>
      </c>
    </row>
    <row r="39" spans="1:8" ht="14.25" customHeight="1" x14ac:dyDescent="0.2">
      <c r="B39" s="2" t="s">
        <v>168</v>
      </c>
      <c r="G39" s="76">
        <v>2796.5700000000147</v>
      </c>
      <c r="H39" s="90">
        <v>22664.990000000045</v>
      </c>
    </row>
    <row r="40" spans="1:8" ht="14.25" customHeight="1" x14ac:dyDescent="0.2">
      <c r="B40" s="2" t="s">
        <v>7</v>
      </c>
      <c r="G40" s="76">
        <v>24389.45</v>
      </c>
      <c r="H40" s="90">
        <v>0</v>
      </c>
    </row>
    <row r="41" spans="1:8" ht="14.25" hidden="1" customHeight="1" x14ac:dyDescent="0.2">
      <c r="B41" s="2" t="s">
        <v>169</v>
      </c>
      <c r="G41" s="76">
        <v>0</v>
      </c>
      <c r="H41" s="90">
        <v>0</v>
      </c>
    </row>
    <row r="42" spans="1:8" ht="14.25" customHeight="1" x14ac:dyDescent="0.2">
      <c r="B42" s="2" t="s">
        <v>170</v>
      </c>
      <c r="G42" s="76">
        <v>1331.04</v>
      </c>
      <c r="H42" s="90">
        <v>3554.2799999999997</v>
      </c>
    </row>
    <row r="43" spans="1:8" ht="14.25" customHeight="1" x14ac:dyDescent="0.2">
      <c r="G43" s="97">
        <f>SUM(G36:G42)</f>
        <v>33846.890000000014</v>
      </c>
      <c r="H43" s="98">
        <f>SUM(H36:H42)</f>
        <v>29729.160000000047</v>
      </c>
    </row>
    <row r="44" spans="1:8" ht="14.25" customHeight="1" x14ac:dyDescent="0.2">
      <c r="A44" s="74" t="s">
        <v>10</v>
      </c>
      <c r="G44" s="76"/>
      <c r="H44" s="90"/>
    </row>
    <row r="45" spans="1:8" ht="14.25" customHeight="1" x14ac:dyDescent="0.2">
      <c r="B45" s="2" t="s">
        <v>171</v>
      </c>
      <c r="G45" s="76">
        <v>0</v>
      </c>
      <c r="H45" s="90">
        <v>-917.25</v>
      </c>
    </row>
    <row r="46" spans="1:8" ht="14.25" customHeight="1" x14ac:dyDescent="0.2">
      <c r="B46" s="2" t="s">
        <v>172</v>
      </c>
      <c r="G46" s="76">
        <v>-563.98999999999955</v>
      </c>
      <c r="H46" s="90">
        <v>-81.999999999999545</v>
      </c>
    </row>
    <row r="47" spans="1:8" ht="14.25" customHeight="1" x14ac:dyDescent="0.2">
      <c r="G47" s="97">
        <f>SUM(G45:G46)</f>
        <v>-563.98999999999955</v>
      </c>
      <c r="H47" s="98">
        <f>SUM(H45:H46)</f>
        <v>-999.24999999999955</v>
      </c>
    </row>
    <row r="48" spans="1:8" ht="14.25" customHeight="1" x14ac:dyDescent="0.2">
      <c r="A48" s="74" t="s">
        <v>12</v>
      </c>
      <c r="G48" s="91">
        <f>G43+G47</f>
        <v>33282.900000000016</v>
      </c>
      <c r="H48" s="92">
        <f>H43+H47</f>
        <v>28729.910000000047</v>
      </c>
    </row>
    <row r="49" spans="1:8" ht="14.25" customHeight="1" x14ac:dyDescent="0.2">
      <c r="G49" s="76"/>
      <c r="H49" s="90"/>
    </row>
    <row r="50" spans="1:8" ht="14.25" customHeight="1" x14ac:dyDescent="0.2">
      <c r="A50" s="1" t="s">
        <v>13</v>
      </c>
      <c r="B50" s="1"/>
      <c r="C50" s="1"/>
      <c r="G50" s="91">
        <f>G33+G48</f>
        <v>33282.900000000016</v>
      </c>
      <c r="H50" s="92">
        <f>H33+H48</f>
        <v>28729.910000000047</v>
      </c>
    </row>
    <row r="51" spans="1:8" ht="14.25" customHeight="1" x14ac:dyDescent="0.2">
      <c r="G51" s="76"/>
      <c r="H51" s="90"/>
    </row>
    <row r="52" spans="1:8" ht="14.25" customHeight="1" x14ac:dyDescent="0.2">
      <c r="A52" s="1" t="s">
        <v>14</v>
      </c>
      <c r="G52" s="76"/>
      <c r="H52" s="90"/>
    </row>
    <row r="53" spans="1:8" ht="14.25" customHeight="1" x14ac:dyDescent="0.2">
      <c r="A53" s="2" t="s">
        <v>173</v>
      </c>
      <c r="G53" s="76">
        <v>-4552.9899999999989</v>
      </c>
      <c r="H53" s="90">
        <v>-5920.14</v>
      </c>
    </row>
    <row r="54" spans="1:8" ht="14.25" customHeight="1" x14ac:dyDescent="0.2">
      <c r="A54" s="2" t="s">
        <v>174</v>
      </c>
      <c r="G54" s="76">
        <v>-28729.91</v>
      </c>
      <c r="H54" s="90">
        <v>-22809.77</v>
      </c>
    </row>
    <row r="55" spans="1:8" ht="14.25" customHeight="1" x14ac:dyDescent="0.2">
      <c r="G55" s="91">
        <f>SUM(G53:G54)</f>
        <v>-33282.9</v>
      </c>
      <c r="H55" s="92">
        <f>SUM(H53:H54)</f>
        <v>-28729.91</v>
      </c>
    </row>
    <row r="56" spans="1:8" ht="14.25" customHeight="1" x14ac:dyDescent="0.2">
      <c r="G56" s="73"/>
      <c r="H56" s="73"/>
    </row>
    <row r="57" spans="1:8" ht="14.25" customHeight="1" x14ac:dyDescent="0.2">
      <c r="A57" s="2"/>
    </row>
    <row r="58" spans="1:8" ht="14.25" customHeight="1" x14ac:dyDescent="0.2"/>
    <row r="59" spans="1:8" ht="14.25" customHeight="1" x14ac:dyDescent="0.2">
      <c r="A59" s="74" t="s">
        <v>175</v>
      </c>
      <c r="H59" s="75">
        <v>45609</v>
      </c>
    </row>
    <row r="60" spans="1:8" ht="14.25" customHeight="1" x14ac:dyDescent="0.2"/>
    <row r="61" spans="1:8" ht="14.25" customHeight="1" x14ac:dyDescent="0.2"/>
    <row r="62" spans="1:8" ht="14.25" customHeight="1" x14ac:dyDescent="0.2"/>
    <row r="63" spans="1:8" ht="14.25" customHeight="1" x14ac:dyDescent="0.2"/>
    <row r="64" spans="1:8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3D880-2DA4-463C-AB18-92DD910433F9}">
  <dimension ref="A1:I32"/>
  <sheetViews>
    <sheetView topLeftCell="A3" workbookViewId="0">
      <selection activeCell="J16" sqref="J16"/>
    </sheetView>
  </sheetViews>
  <sheetFormatPr baseColWidth="10" defaultColWidth="8.83203125" defaultRowHeight="15" x14ac:dyDescent="0.2"/>
  <cols>
    <col min="1" max="1" width="36.33203125" customWidth="1"/>
    <col min="2" max="2" width="21.6640625" customWidth="1"/>
    <col min="5" max="5" width="12.5" customWidth="1"/>
    <col min="6" max="7" width="14.33203125" customWidth="1"/>
    <col min="8" max="8" width="15.83203125" customWidth="1"/>
  </cols>
  <sheetData>
    <row r="1" spans="1:9" x14ac:dyDescent="0.2">
      <c r="A1" s="52" t="s">
        <v>155</v>
      </c>
      <c r="B1" s="53"/>
      <c r="C1" s="53"/>
      <c r="D1" s="53"/>
      <c r="E1" s="53"/>
      <c r="F1" s="53"/>
      <c r="G1" s="53"/>
      <c r="H1" s="53"/>
      <c r="I1" s="53"/>
    </row>
    <row r="2" spans="1:9" x14ac:dyDescent="0.2">
      <c r="A2" s="103" t="s">
        <v>156</v>
      </c>
      <c r="B2" s="103"/>
      <c r="C2" s="103"/>
      <c r="D2" s="103"/>
      <c r="E2" s="103"/>
      <c r="F2" s="53"/>
      <c r="G2" s="53"/>
      <c r="H2" s="53"/>
      <c r="I2" s="53"/>
    </row>
    <row r="3" spans="1:9" ht="48" x14ac:dyDescent="0.2">
      <c r="A3" s="54" t="s">
        <v>176</v>
      </c>
      <c r="B3" s="55" t="s">
        <v>177</v>
      </c>
      <c r="C3" s="55" t="s">
        <v>177</v>
      </c>
      <c r="D3" s="55" t="s">
        <v>177</v>
      </c>
      <c r="E3" s="56" t="s">
        <v>177</v>
      </c>
      <c r="F3" s="57" t="s">
        <v>157</v>
      </c>
      <c r="G3" s="57" t="s">
        <v>157</v>
      </c>
      <c r="H3" s="58" t="s">
        <v>158</v>
      </c>
      <c r="I3" s="53"/>
    </row>
    <row r="4" spans="1:9" x14ac:dyDescent="0.2">
      <c r="A4" s="59" t="s">
        <v>177</v>
      </c>
      <c r="B4" s="60" t="s">
        <v>177</v>
      </c>
      <c r="C4" s="60" t="s">
        <v>177</v>
      </c>
      <c r="D4" s="60" t="s">
        <v>177</v>
      </c>
      <c r="E4" s="61" t="s">
        <v>177</v>
      </c>
      <c r="F4" s="62" t="s">
        <v>0</v>
      </c>
      <c r="G4" s="62" t="s">
        <v>0</v>
      </c>
      <c r="H4" s="63" t="s">
        <v>0</v>
      </c>
      <c r="I4" s="53"/>
    </row>
    <row r="5" spans="1:9" x14ac:dyDescent="0.2">
      <c r="A5" s="64" t="s">
        <v>18</v>
      </c>
      <c r="B5" s="52"/>
      <c r="C5" s="52"/>
      <c r="D5" s="52"/>
      <c r="E5" s="65" t="s">
        <v>177</v>
      </c>
      <c r="F5" s="66" t="s">
        <v>177</v>
      </c>
      <c r="G5" s="79">
        <v>5695</v>
      </c>
      <c r="H5" s="112">
        <v>5290</v>
      </c>
      <c r="I5" s="52"/>
    </row>
    <row r="6" spans="1:9" x14ac:dyDescent="0.2">
      <c r="A6" s="67" t="s">
        <v>177</v>
      </c>
      <c r="B6" s="53"/>
      <c r="C6" s="53"/>
      <c r="D6" s="53"/>
      <c r="E6" s="68" t="s">
        <v>177</v>
      </c>
      <c r="F6" s="69" t="s">
        <v>177</v>
      </c>
      <c r="G6" s="69" t="s">
        <v>177</v>
      </c>
      <c r="H6" s="70" t="s">
        <v>177</v>
      </c>
      <c r="I6" s="53"/>
    </row>
    <row r="7" spans="1:9" x14ac:dyDescent="0.2">
      <c r="A7" s="64" t="s">
        <v>178</v>
      </c>
      <c r="B7" s="53"/>
      <c r="C7" s="53"/>
      <c r="D7" s="53"/>
      <c r="E7" s="68" t="s">
        <v>177</v>
      </c>
      <c r="F7" s="69" t="s">
        <v>177</v>
      </c>
      <c r="G7" s="69" t="s">
        <v>177</v>
      </c>
      <c r="H7" s="70" t="s">
        <v>177</v>
      </c>
      <c r="I7" s="53"/>
    </row>
    <row r="8" spans="1:9" x14ac:dyDescent="0.2">
      <c r="A8" s="64" t="s">
        <v>179</v>
      </c>
      <c r="B8" s="101" t="s">
        <v>180</v>
      </c>
      <c r="C8" s="101"/>
      <c r="D8" s="101"/>
      <c r="E8" s="102"/>
      <c r="F8" s="76">
        <v>2864</v>
      </c>
      <c r="G8" s="69" t="s">
        <v>177</v>
      </c>
      <c r="H8" s="82">
        <v>4003</v>
      </c>
      <c r="I8" s="53"/>
    </row>
    <row r="9" spans="1:9" x14ac:dyDescent="0.2">
      <c r="A9" s="67" t="s">
        <v>177</v>
      </c>
      <c r="B9" s="101" t="s">
        <v>181</v>
      </c>
      <c r="C9" s="101"/>
      <c r="D9" s="101"/>
      <c r="E9" s="102"/>
      <c r="F9" s="76">
        <v>3000</v>
      </c>
      <c r="G9" s="69" t="s">
        <v>177</v>
      </c>
      <c r="H9" s="82">
        <v>3000</v>
      </c>
      <c r="I9" s="53"/>
    </row>
    <row r="10" spans="1:9" x14ac:dyDescent="0.2">
      <c r="A10" s="67" t="s">
        <v>177</v>
      </c>
      <c r="B10" s="101" t="s">
        <v>182</v>
      </c>
      <c r="C10" s="101"/>
      <c r="D10" s="101"/>
      <c r="E10" s="102"/>
      <c r="F10" s="76">
        <v>288</v>
      </c>
      <c r="G10" s="69" t="s">
        <v>177</v>
      </c>
      <c r="H10" s="82">
        <v>140</v>
      </c>
      <c r="I10" s="53"/>
    </row>
    <row r="11" spans="1:9" x14ac:dyDescent="0.2">
      <c r="A11" s="67" t="s">
        <v>177</v>
      </c>
      <c r="B11" s="101" t="s">
        <v>183</v>
      </c>
      <c r="C11" s="101"/>
      <c r="D11" s="101"/>
      <c r="E11" s="102"/>
      <c r="F11" s="76">
        <v>-4527.5600000000004</v>
      </c>
      <c r="G11" s="69" t="s">
        <v>177</v>
      </c>
      <c r="H11" s="82">
        <v>-5342.81</v>
      </c>
      <c r="I11" s="53"/>
    </row>
    <row r="12" spans="1:9" x14ac:dyDescent="0.2">
      <c r="A12" s="67" t="s">
        <v>177</v>
      </c>
      <c r="B12" s="101" t="s">
        <v>184</v>
      </c>
      <c r="C12" s="101"/>
      <c r="D12" s="101"/>
      <c r="E12" s="102"/>
      <c r="F12" s="77">
        <v>-904.79</v>
      </c>
      <c r="G12" s="69" t="s">
        <v>177</v>
      </c>
      <c r="H12" s="83">
        <v>-23</v>
      </c>
      <c r="I12" s="53"/>
    </row>
    <row r="13" spans="1:9" x14ac:dyDescent="0.2">
      <c r="A13" s="64" t="s">
        <v>177</v>
      </c>
      <c r="B13" s="103" t="s">
        <v>185</v>
      </c>
      <c r="C13" s="103"/>
      <c r="D13" s="52"/>
      <c r="E13" s="65" t="s">
        <v>177</v>
      </c>
      <c r="F13" s="79">
        <f>SUM(F8:F12)</f>
        <v>719.64999999999964</v>
      </c>
      <c r="G13" s="80">
        <f>SUM(F13)</f>
        <v>719.64999999999964</v>
      </c>
      <c r="H13" s="84">
        <f>SUM(H8:H12)</f>
        <v>1777.1899999999996</v>
      </c>
      <c r="I13" s="52"/>
    </row>
    <row r="14" spans="1:9" x14ac:dyDescent="0.2">
      <c r="A14" s="67" t="s">
        <v>177</v>
      </c>
      <c r="B14" s="53"/>
      <c r="C14" s="53"/>
      <c r="D14" s="53"/>
      <c r="E14" s="68" t="s">
        <v>177</v>
      </c>
      <c r="F14" s="69" t="s">
        <v>177</v>
      </c>
      <c r="G14" s="69" t="s">
        <v>177</v>
      </c>
      <c r="H14" s="85" t="s">
        <v>177</v>
      </c>
      <c r="I14" s="53"/>
    </row>
    <row r="15" spans="1:9" x14ac:dyDescent="0.2">
      <c r="A15" s="64" t="s">
        <v>38</v>
      </c>
      <c r="B15" s="101" t="s">
        <v>186</v>
      </c>
      <c r="C15" s="101"/>
      <c r="D15" s="101"/>
      <c r="E15" s="102"/>
      <c r="F15" s="78">
        <v>1565.5</v>
      </c>
      <c r="G15" s="78" t="s">
        <v>177</v>
      </c>
      <c r="H15" s="82">
        <v>1985</v>
      </c>
      <c r="I15" s="53"/>
    </row>
    <row r="16" spans="1:9" x14ac:dyDescent="0.2">
      <c r="A16" s="67" t="s">
        <v>177</v>
      </c>
      <c r="B16" s="108" t="s">
        <v>154</v>
      </c>
      <c r="C16" s="108"/>
      <c r="D16" s="53"/>
      <c r="E16" s="68" t="s">
        <v>177</v>
      </c>
      <c r="F16" s="78">
        <v>250</v>
      </c>
      <c r="G16" s="78" t="s">
        <v>177</v>
      </c>
      <c r="H16" s="85">
        <v>0</v>
      </c>
      <c r="I16" s="53"/>
    </row>
    <row r="17" spans="1:9" x14ac:dyDescent="0.2">
      <c r="A17" s="67" t="s">
        <v>177</v>
      </c>
      <c r="B17" s="108" t="s">
        <v>187</v>
      </c>
      <c r="C17" s="108"/>
      <c r="D17" s="108"/>
      <c r="E17" s="68" t="s">
        <v>177</v>
      </c>
      <c r="F17" s="77">
        <v>-1019.3999999999999</v>
      </c>
      <c r="G17" s="78" t="s">
        <v>177</v>
      </c>
      <c r="H17" s="86">
        <v>-93.93</v>
      </c>
      <c r="I17" s="53"/>
    </row>
    <row r="18" spans="1:9" x14ac:dyDescent="0.2">
      <c r="A18" s="64" t="s">
        <v>177</v>
      </c>
      <c r="B18" s="103" t="s">
        <v>185</v>
      </c>
      <c r="C18" s="103"/>
      <c r="D18" s="52"/>
      <c r="E18" s="65" t="s">
        <v>177</v>
      </c>
      <c r="F18" s="79">
        <f>SUM(F15:F17)</f>
        <v>796.10000000000014</v>
      </c>
      <c r="G18" s="80">
        <f>SUM(F18)</f>
        <v>796.10000000000014</v>
      </c>
      <c r="H18" s="84">
        <f>SUM(H15:H17)</f>
        <v>1891.07</v>
      </c>
      <c r="I18" s="52"/>
    </row>
    <row r="19" spans="1:9" x14ac:dyDescent="0.2">
      <c r="A19" s="67" t="s">
        <v>177</v>
      </c>
      <c r="B19" s="53"/>
      <c r="C19" s="53"/>
      <c r="D19" s="53"/>
      <c r="E19" s="68" t="s">
        <v>177</v>
      </c>
      <c r="F19" s="69" t="s">
        <v>177</v>
      </c>
      <c r="G19" s="69" t="s">
        <v>177</v>
      </c>
      <c r="H19" s="85" t="s">
        <v>177</v>
      </c>
      <c r="I19" s="53"/>
    </row>
    <row r="20" spans="1:9" x14ac:dyDescent="0.2">
      <c r="A20" s="64" t="s">
        <v>153</v>
      </c>
      <c r="B20" s="108" t="s">
        <v>188</v>
      </c>
      <c r="C20" s="108"/>
      <c r="D20" s="108"/>
      <c r="E20" s="68" t="s">
        <v>177</v>
      </c>
      <c r="F20" s="78">
        <v>3237.7599999999998</v>
      </c>
      <c r="G20" s="69" t="s">
        <v>177</v>
      </c>
      <c r="H20" s="85">
        <v>7598.2800000000007</v>
      </c>
      <c r="I20" s="53"/>
    </row>
    <row r="21" spans="1:9" x14ac:dyDescent="0.2">
      <c r="A21" s="67" t="s">
        <v>177</v>
      </c>
      <c r="B21" s="104" t="s">
        <v>189</v>
      </c>
      <c r="C21" s="104"/>
      <c r="D21" s="104"/>
      <c r="E21" s="105"/>
      <c r="F21" s="77">
        <v>-2997.1299999999997</v>
      </c>
      <c r="G21" s="69" t="s">
        <v>177</v>
      </c>
      <c r="H21" s="85">
        <v>-6937.08</v>
      </c>
      <c r="I21" s="53"/>
    </row>
    <row r="22" spans="1:9" x14ac:dyDescent="0.2">
      <c r="A22" s="64" t="s">
        <v>177</v>
      </c>
      <c r="B22" s="103" t="s">
        <v>185</v>
      </c>
      <c r="C22" s="103"/>
      <c r="D22" s="52"/>
      <c r="E22" s="65" t="s">
        <v>177</v>
      </c>
      <c r="F22" s="81">
        <f>SUM(F20:F21)</f>
        <v>240.63000000000011</v>
      </c>
      <c r="G22" s="80">
        <f>SUM(F22)</f>
        <v>240.63000000000011</v>
      </c>
      <c r="H22" s="84">
        <f>SUM(H20:H21)</f>
        <v>661.20000000000073</v>
      </c>
      <c r="I22" s="52"/>
    </row>
    <row r="23" spans="1:9" x14ac:dyDescent="0.2">
      <c r="A23" s="67" t="s">
        <v>177</v>
      </c>
      <c r="B23" s="53"/>
      <c r="C23" s="53"/>
      <c r="D23" s="53"/>
      <c r="E23" s="68" t="s">
        <v>177</v>
      </c>
      <c r="F23" s="69" t="s">
        <v>177</v>
      </c>
      <c r="G23" s="69" t="s">
        <v>177</v>
      </c>
      <c r="H23" s="85" t="s">
        <v>177</v>
      </c>
      <c r="I23" s="53"/>
    </row>
    <row r="24" spans="1:9" x14ac:dyDescent="0.2">
      <c r="A24" s="106" t="s">
        <v>190</v>
      </c>
      <c r="B24" s="107"/>
      <c r="C24" s="52"/>
      <c r="D24" s="52"/>
      <c r="E24" s="65" t="s">
        <v>177</v>
      </c>
      <c r="F24" s="71">
        <v>0</v>
      </c>
      <c r="G24" s="66">
        <v>0</v>
      </c>
      <c r="H24" s="84">
        <v>16</v>
      </c>
      <c r="I24" s="52"/>
    </row>
    <row r="25" spans="1:9" x14ac:dyDescent="0.2">
      <c r="A25" s="64" t="s">
        <v>177</v>
      </c>
      <c r="B25" s="52"/>
      <c r="C25" s="52"/>
      <c r="D25" s="52"/>
      <c r="E25" s="65" t="s">
        <v>177</v>
      </c>
      <c r="F25" s="66" t="s">
        <v>177</v>
      </c>
      <c r="G25" s="66" t="s">
        <v>177</v>
      </c>
      <c r="H25" s="85" t="s">
        <v>177</v>
      </c>
      <c r="I25" s="52"/>
    </row>
    <row r="26" spans="1:9" x14ac:dyDescent="0.2">
      <c r="A26" s="64" t="s">
        <v>17</v>
      </c>
      <c r="B26" s="52"/>
      <c r="C26" s="52"/>
      <c r="D26" s="52"/>
      <c r="E26" s="65" t="s">
        <v>177</v>
      </c>
      <c r="F26" s="71">
        <v>0</v>
      </c>
      <c r="G26" s="66">
        <v>0</v>
      </c>
      <c r="H26" s="84">
        <v>-100</v>
      </c>
      <c r="I26" s="52"/>
    </row>
    <row r="27" spans="1:9" x14ac:dyDescent="0.2">
      <c r="A27" s="67" t="s">
        <v>177</v>
      </c>
      <c r="B27" s="53"/>
      <c r="C27" s="53"/>
      <c r="D27" s="53"/>
      <c r="E27" s="68" t="s">
        <v>177</v>
      </c>
      <c r="F27" s="69" t="s">
        <v>177</v>
      </c>
      <c r="G27" s="69" t="s">
        <v>177</v>
      </c>
      <c r="H27" s="85" t="s">
        <v>177</v>
      </c>
      <c r="I27" s="53"/>
    </row>
    <row r="28" spans="1:9" x14ac:dyDescent="0.2">
      <c r="A28" s="67"/>
      <c r="B28" s="53"/>
      <c r="C28" s="53"/>
      <c r="D28" s="53"/>
      <c r="E28" s="68"/>
      <c r="F28" s="69"/>
      <c r="G28" s="110">
        <f>SUM(G13:G26)</f>
        <v>1756.3799999999999</v>
      </c>
      <c r="H28" s="111">
        <f>H13+H18+H22+H24</f>
        <v>4345.46</v>
      </c>
      <c r="I28" s="53"/>
    </row>
    <row r="29" spans="1:9" x14ac:dyDescent="0.2">
      <c r="A29" s="109" t="s">
        <v>238</v>
      </c>
      <c r="B29" s="53"/>
      <c r="C29" s="53"/>
      <c r="D29" s="53"/>
      <c r="E29" s="68"/>
      <c r="F29" s="69"/>
      <c r="G29" s="69"/>
      <c r="H29" s="85"/>
      <c r="I29" s="53"/>
    </row>
    <row r="30" spans="1:9" x14ac:dyDescent="0.2">
      <c r="A30" s="67" t="s">
        <v>177</v>
      </c>
      <c r="B30" s="53"/>
      <c r="C30" s="53"/>
      <c r="D30" s="53"/>
      <c r="E30" s="68" t="s">
        <v>177</v>
      </c>
      <c r="F30" s="69" t="s">
        <v>177</v>
      </c>
      <c r="G30" s="69" t="s">
        <v>177</v>
      </c>
      <c r="H30" s="85" t="s">
        <v>177</v>
      </c>
      <c r="I30" s="53"/>
    </row>
    <row r="31" spans="1:9" x14ac:dyDescent="0.2">
      <c r="A31" s="72" t="s">
        <v>37</v>
      </c>
      <c r="B31" s="60" t="s">
        <v>177</v>
      </c>
      <c r="C31" s="60" t="s">
        <v>177</v>
      </c>
      <c r="D31" s="60" t="s">
        <v>177</v>
      </c>
      <c r="E31" s="61" t="s">
        <v>177</v>
      </c>
      <c r="F31" s="62" t="s">
        <v>177</v>
      </c>
      <c r="G31" s="81">
        <f>G5+G28</f>
        <v>7451.38</v>
      </c>
      <c r="H31" s="87">
        <f>H5+H28+H26</f>
        <v>9535.4599999999991</v>
      </c>
      <c r="I31" s="52"/>
    </row>
    <row r="32" spans="1:9" x14ac:dyDescent="0.2">
      <c r="A32" s="53"/>
      <c r="B32" s="53"/>
      <c r="C32" s="53"/>
      <c r="D32" s="53"/>
      <c r="E32" s="53"/>
      <c r="F32" s="53"/>
      <c r="G32" s="53"/>
      <c r="H32" s="53"/>
      <c r="I32" s="53"/>
    </row>
  </sheetData>
  <mergeCells count="15">
    <mergeCell ref="B21:E21"/>
    <mergeCell ref="A24:B24"/>
    <mergeCell ref="B13:C13"/>
    <mergeCell ref="B15:E15"/>
    <mergeCell ref="B16:C16"/>
    <mergeCell ref="B17:D17"/>
    <mergeCell ref="B18:C18"/>
    <mergeCell ref="B20:D20"/>
    <mergeCell ref="B22:C22"/>
    <mergeCell ref="B12:E12"/>
    <mergeCell ref="A2:E2"/>
    <mergeCell ref="B8:E8"/>
    <mergeCell ref="B9:E9"/>
    <mergeCell ref="B10:E10"/>
    <mergeCell ref="B11:E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984"/>
  <sheetViews>
    <sheetView workbookViewId="0">
      <selection activeCell="A47" sqref="A47"/>
    </sheetView>
  </sheetViews>
  <sheetFormatPr baseColWidth="10" defaultColWidth="10.83203125" defaultRowHeight="15" customHeight="1" x14ac:dyDescent="0.2"/>
  <sheetData>
    <row r="1" spans="1:13" ht="14.25" customHeight="1" x14ac:dyDescent="0.2">
      <c r="A1" s="37" t="s">
        <v>155</v>
      </c>
    </row>
    <row r="2" spans="1:13" ht="14.25" customHeight="1" x14ac:dyDescent="0.2">
      <c r="A2" s="37" t="s">
        <v>191</v>
      </c>
    </row>
    <row r="3" spans="1:13" ht="14.25" customHeight="1" x14ac:dyDescent="0.2">
      <c r="A3" s="37"/>
    </row>
    <row r="4" spans="1:13" ht="14.25" customHeight="1" x14ac:dyDescent="0.2">
      <c r="A4" s="37" t="s">
        <v>192</v>
      </c>
    </row>
    <row r="5" spans="1:13" ht="14.25" customHeight="1" x14ac:dyDescent="0.2">
      <c r="A5" s="37" t="s">
        <v>193</v>
      </c>
    </row>
    <row r="6" spans="1:13" ht="14.25" customHeight="1" x14ac:dyDescent="0.2">
      <c r="A6" s="37"/>
      <c r="B6" s="38" t="s">
        <v>194</v>
      </c>
    </row>
    <row r="7" spans="1:13" ht="14.25" customHeight="1" x14ac:dyDescent="0.2">
      <c r="A7" s="37"/>
    </row>
    <row r="8" spans="1:13" ht="14.25" customHeight="1" x14ac:dyDescent="0.2">
      <c r="A8" s="37"/>
      <c r="B8" s="38" t="s">
        <v>195</v>
      </c>
    </row>
    <row r="9" spans="1:13" ht="14.25" customHeight="1" x14ac:dyDescent="0.2">
      <c r="A9" s="37"/>
    </row>
    <row r="10" spans="1:13" ht="14.25" customHeight="1" x14ac:dyDescent="0.2">
      <c r="A10" s="74" t="s">
        <v>236</v>
      </c>
    </row>
    <row r="11" spans="1:13" ht="14.25" customHeight="1" x14ac:dyDescent="0.2">
      <c r="A11" s="38" t="s">
        <v>196</v>
      </c>
    </row>
    <row r="12" spans="1:13" ht="14.25" customHeight="1" x14ac:dyDescent="0.2">
      <c r="A12" s="38" t="s">
        <v>197</v>
      </c>
    </row>
    <row r="13" spans="1:13" ht="14.25" customHeight="1" x14ac:dyDescent="0.2">
      <c r="A13" s="38" t="s">
        <v>198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4.2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4.25" customHeight="1" x14ac:dyDescent="0.2">
      <c r="A15" s="38" t="s">
        <v>199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ht="14.25" customHeight="1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23" ht="14.25" customHeight="1" x14ac:dyDescent="0.2">
      <c r="A17" s="37" t="s">
        <v>39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4.25" customHeight="1" x14ac:dyDescent="0.2">
      <c r="A18" s="5" t="s">
        <v>200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23" ht="14.25" customHeight="1" x14ac:dyDescent="0.2">
      <c r="A19" s="38" t="s">
        <v>201</v>
      </c>
      <c r="B19" s="5"/>
      <c r="C19" s="5"/>
      <c r="D19" s="5"/>
      <c r="G19" s="99"/>
      <c r="H19" s="5"/>
      <c r="I19" s="5"/>
      <c r="J19" s="5"/>
      <c r="K19" s="5"/>
      <c r="L19" s="5"/>
      <c r="M19" s="5"/>
    </row>
    <row r="20" spans="1:23" ht="14.25" customHeight="1" x14ac:dyDescent="0.2">
      <c r="A20" s="38" t="s">
        <v>202</v>
      </c>
      <c r="B20" s="5"/>
      <c r="C20" s="5"/>
      <c r="D20" s="5"/>
      <c r="G20" s="99"/>
      <c r="H20" s="5"/>
      <c r="I20" s="5"/>
      <c r="J20" s="5"/>
      <c r="K20" s="5"/>
      <c r="L20" s="5"/>
      <c r="M20" s="5"/>
    </row>
    <row r="21" spans="1:23" ht="14.25" customHeight="1" x14ac:dyDescent="0.2">
      <c r="A21" s="38" t="s">
        <v>203</v>
      </c>
      <c r="B21" s="5"/>
      <c r="C21" s="5"/>
      <c r="D21" s="5"/>
      <c r="G21" s="100"/>
      <c r="H21" s="5"/>
      <c r="I21" s="5"/>
      <c r="J21" s="5"/>
      <c r="K21" s="5"/>
      <c r="L21" s="5"/>
      <c r="M21" s="5"/>
    </row>
    <row r="22" spans="1:23" ht="14.25" customHeight="1" x14ac:dyDescent="0.2">
      <c r="A22" s="38" t="s">
        <v>204</v>
      </c>
      <c r="B22" s="5"/>
      <c r="C22" s="5"/>
      <c r="D22" s="5"/>
      <c r="F22" s="51"/>
      <c r="G22" s="100"/>
      <c r="H22" s="50"/>
      <c r="I22" s="5"/>
      <c r="J22" s="5"/>
      <c r="K22" s="5"/>
      <c r="L22" s="5"/>
      <c r="M22" s="5"/>
    </row>
    <row r="23" spans="1:23" ht="14.25" customHeight="1" x14ac:dyDescent="0.2">
      <c r="A23" s="5"/>
      <c r="B23" s="5"/>
      <c r="C23" s="5"/>
      <c r="D23" s="5"/>
      <c r="E23" s="99"/>
      <c r="F23" s="5"/>
      <c r="G23" s="50"/>
      <c r="H23" s="5"/>
      <c r="I23" s="5"/>
      <c r="J23" s="5"/>
      <c r="K23" s="5"/>
      <c r="L23" s="5"/>
      <c r="M23" s="5"/>
    </row>
    <row r="24" spans="1:23" ht="14.25" customHeight="1" x14ac:dyDescent="0.2">
      <c r="A24" s="37" t="s">
        <v>38</v>
      </c>
      <c r="B24" s="5"/>
      <c r="C24" s="5"/>
      <c r="D24" s="5"/>
      <c r="E24" s="99"/>
      <c r="F24" s="5"/>
      <c r="G24" s="5"/>
      <c r="H24" s="5"/>
      <c r="I24" s="5"/>
      <c r="J24" s="5"/>
      <c r="K24" s="5"/>
      <c r="L24" s="5"/>
      <c r="M24" s="5"/>
    </row>
    <row r="25" spans="1:23" ht="14.25" customHeight="1" x14ac:dyDescent="0.2">
      <c r="A25" s="5" t="s">
        <v>205</v>
      </c>
      <c r="B25" s="5"/>
      <c r="C25" s="5"/>
      <c r="D25" s="5"/>
      <c r="E25" s="99"/>
      <c r="F25" s="5"/>
      <c r="G25" s="5"/>
      <c r="H25" s="5"/>
      <c r="I25" s="5"/>
      <c r="J25" s="5"/>
      <c r="K25" s="5"/>
      <c r="L25" s="5"/>
      <c r="M25" s="5"/>
    </row>
    <row r="26" spans="1:23" ht="14.25" customHeight="1" x14ac:dyDescent="0.2">
      <c r="A26" s="5" t="s">
        <v>206</v>
      </c>
      <c r="B26" s="5"/>
      <c r="C26" s="5"/>
      <c r="D26" s="5"/>
      <c r="E26" s="99"/>
      <c r="F26" s="5"/>
      <c r="G26" s="5"/>
      <c r="H26" s="5"/>
      <c r="I26" s="5"/>
      <c r="J26" s="5"/>
      <c r="K26" s="5"/>
      <c r="L26" s="5"/>
      <c r="M26" s="5"/>
    </row>
    <row r="27" spans="1:23" ht="14.25" customHeight="1" x14ac:dyDescent="0.2">
      <c r="A27" s="38" t="s">
        <v>207</v>
      </c>
      <c r="B27" s="5"/>
      <c r="C27" s="5"/>
      <c r="D27" s="5"/>
      <c r="E27" s="99"/>
      <c r="F27" s="5"/>
      <c r="G27" s="5"/>
      <c r="H27" s="5"/>
      <c r="I27" s="5"/>
      <c r="J27" s="5"/>
      <c r="K27" s="5"/>
      <c r="L27" s="5"/>
      <c r="M27" s="5"/>
    </row>
    <row r="28" spans="1:23" ht="14.25" customHeight="1" x14ac:dyDescent="0.2">
      <c r="B28" s="5"/>
      <c r="C28" s="5"/>
      <c r="D28" s="5"/>
      <c r="E28" s="99"/>
      <c r="F28" s="5"/>
      <c r="G28" s="5"/>
      <c r="H28" s="5"/>
      <c r="I28" s="5"/>
      <c r="J28" s="5"/>
      <c r="K28" s="5"/>
      <c r="L28" s="5"/>
      <c r="M28" s="5"/>
    </row>
    <row r="29" spans="1:23" ht="14.25" customHeight="1" x14ac:dyDescent="0.2">
      <c r="A29" s="37" t="s">
        <v>208</v>
      </c>
      <c r="B29" s="5"/>
      <c r="C29" s="5"/>
      <c r="D29" s="5"/>
      <c r="E29" s="99"/>
      <c r="F29" s="5"/>
      <c r="G29" s="5"/>
      <c r="H29" s="5"/>
      <c r="I29" s="5"/>
      <c r="J29" s="5"/>
      <c r="K29" s="5"/>
      <c r="L29" s="5"/>
      <c r="M29" s="5"/>
    </row>
    <row r="30" spans="1:23" ht="14.25" customHeight="1" x14ac:dyDescent="0.2">
      <c r="A30" s="38" t="s">
        <v>209</v>
      </c>
      <c r="B30" s="5"/>
      <c r="C30" s="5"/>
      <c r="D30" s="5"/>
      <c r="E30" s="99"/>
      <c r="F30" s="5"/>
      <c r="G30" s="5"/>
      <c r="H30" s="5"/>
      <c r="I30" s="5"/>
      <c r="J30" s="5"/>
      <c r="K30" s="5"/>
      <c r="L30" s="5"/>
      <c r="M30" s="5"/>
    </row>
    <row r="31" spans="1:23" ht="14.25" customHeight="1" x14ac:dyDescent="0.2">
      <c r="A31" s="38"/>
      <c r="B31" s="5"/>
      <c r="C31" s="5"/>
      <c r="D31" s="5"/>
      <c r="E31" s="99"/>
      <c r="F31" s="5"/>
      <c r="G31" s="5"/>
      <c r="H31" s="5"/>
      <c r="I31" s="5"/>
      <c r="J31" s="5"/>
      <c r="K31" s="5"/>
      <c r="L31" s="5"/>
      <c r="M31" s="5"/>
    </row>
    <row r="32" spans="1:23" ht="14.25" customHeight="1" x14ac:dyDescent="0.2">
      <c r="A32" s="38" t="s">
        <v>210</v>
      </c>
      <c r="B32" s="5"/>
      <c r="C32" s="5"/>
      <c r="D32" s="5"/>
      <c r="E32" s="99"/>
      <c r="F32" s="5"/>
      <c r="G32" s="5"/>
      <c r="H32" s="5"/>
      <c r="I32" s="5"/>
      <c r="J32" s="5"/>
      <c r="K32" s="5"/>
      <c r="L32" s="5"/>
      <c r="M32" s="5"/>
    </row>
    <row r="33" spans="1:23" ht="14.25" customHeight="1" x14ac:dyDescent="0.2">
      <c r="A33" s="38"/>
      <c r="B33" s="5"/>
      <c r="C33" s="5"/>
      <c r="D33" s="5"/>
      <c r="E33" s="99"/>
      <c r="F33" s="5"/>
      <c r="G33" s="5"/>
      <c r="H33" s="5"/>
      <c r="I33" s="5"/>
      <c r="J33" s="5"/>
      <c r="K33" s="5"/>
      <c r="L33" s="5"/>
      <c r="M33" s="5"/>
    </row>
    <row r="34" spans="1:23" ht="14.25" customHeight="1" x14ac:dyDescent="0.2">
      <c r="A34" s="37" t="s">
        <v>211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23" ht="14.25" customHeight="1" x14ac:dyDescent="0.2">
      <c r="A35" s="5" t="s">
        <v>212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23" ht="14.25" customHeight="1" x14ac:dyDescent="0.2">
      <c r="A36" s="5" t="s">
        <v>213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23" ht="14.25" customHeight="1" x14ac:dyDescent="0.2">
      <c r="A37" s="38" t="s">
        <v>214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23" ht="14.25" customHeight="1" x14ac:dyDescent="0.2">
      <c r="A38" s="38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4.25" customHeight="1" x14ac:dyDescent="0.2">
      <c r="A39" s="37" t="s">
        <v>237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23" ht="14.25" customHeight="1" x14ac:dyDescent="0.2">
      <c r="A40" s="38" t="s">
        <v>215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P40" s="4"/>
    </row>
    <row r="41" spans="1:23" ht="14.25" customHeight="1" x14ac:dyDescent="0.2">
      <c r="A41" s="38" t="s">
        <v>216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P41" s="4"/>
    </row>
    <row r="42" spans="1:23" ht="14.25" customHeight="1" x14ac:dyDescent="0.2">
      <c r="A42" s="35" t="s">
        <v>217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P42" s="4"/>
    </row>
    <row r="43" spans="1:23" ht="14.25" customHeight="1" x14ac:dyDescent="0.2">
      <c r="A43" s="38" t="s">
        <v>218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P43" s="4"/>
    </row>
    <row r="44" spans="1:23" ht="14.25" customHeight="1" x14ac:dyDescent="0.2">
      <c r="A44" s="38" t="s">
        <v>219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P44" s="4"/>
    </row>
    <row r="45" spans="1:23" ht="14.2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23" ht="14.25" customHeight="1" x14ac:dyDescent="0.2"/>
    <row r="47" spans="1:23" ht="14.25" customHeight="1" x14ac:dyDescent="0.2"/>
    <row r="48" spans="1:23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</sheetData>
  <pageMargins left="0.7" right="0.7" top="0.75" bottom="0.75" header="0" footer="0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/>
  </sheetViews>
  <sheetFormatPr baseColWidth="10" defaultColWidth="14.5" defaultRowHeight="15" customHeight="1" x14ac:dyDescent="0.2"/>
  <cols>
    <col min="1" max="6" width="8" customWidth="1"/>
    <col min="7" max="7" width="9.5" customWidth="1"/>
    <col min="8" max="26" width="8" customWidth="1"/>
  </cols>
  <sheetData>
    <row r="1" spans="1:7" ht="14.25" customHeight="1" x14ac:dyDescent="0.2">
      <c r="A1" s="37" t="s">
        <v>155</v>
      </c>
    </row>
    <row r="2" spans="1:7" ht="14.25" customHeight="1" x14ac:dyDescent="0.2">
      <c r="A2" s="1" t="s">
        <v>220</v>
      </c>
    </row>
    <row r="3" spans="1:7" ht="14.25" customHeight="1" x14ac:dyDescent="0.2">
      <c r="A3" s="1"/>
      <c r="G3" s="46" t="s">
        <v>0</v>
      </c>
    </row>
    <row r="4" spans="1:7" ht="14.25" customHeight="1" x14ac:dyDescent="0.2">
      <c r="A4" s="37" t="s">
        <v>16</v>
      </c>
    </row>
    <row r="5" spans="1:7" ht="14.25" hidden="1" customHeight="1" x14ac:dyDescent="0.2">
      <c r="B5" s="2" t="s">
        <v>17</v>
      </c>
      <c r="G5" s="36" t="e">
        <f>#REF!</f>
        <v>#REF!</v>
      </c>
    </row>
    <row r="6" spans="1:7" ht="14.25" customHeight="1" x14ac:dyDescent="0.2">
      <c r="B6" s="2" t="s">
        <v>18</v>
      </c>
      <c r="G6" s="4" t="e">
        <f>#REF!</f>
        <v>#REF!</v>
      </c>
    </row>
    <row r="7" spans="1:7" ht="14.25" customHeight="1" x14ac:dyDescent="0.2">
      <c r="B7" s="2" t="s">
        <v>221</v>
      </c>
      <c r="G7" s="4" t="e">
        <f>#REF!</f>
        <v>#REF!</v>
      </c>
    </row>
    <row r="8" spans="1:7" ht="14.25" hidden="1" customHeight="1" x14ac:dyDescent="0.2">
      <c r="B8" s="2" t="s">
        <v>19</v>
      </c>
      <c r="G8" s="4" t="e">
        <f>#REF!</f>
        <v>#REF!</v>
      </c>
    </row>
    <row r="9" spans="1:7" ht="14.25" customHeight="1" x14ac:dyDescent="0.2">
      <c r="A9" s="2" t="s">
        <v>20</v>
      </c>
      <c r="G9" s="3" t="e">
        <f>SUM(F5:G8)</f>
        <v>#REF!</v>
      </c>
    </row>
    <row r="10" spans="1:7" ht="14.25" customHeight="1" x14ac:dyDescent="0.2">
      <c r="A10" s="37" t="s">
        <v>21</v>
      </c>
      <c r="G10" s="4"/>
    </row>
    <row r="11" spans="1:7" ht="14.25" customHeight="1" x14ac:dyDescent="0.2">
      <c r="B11" s="2" t="s">
        <v>22</v>
      </c>
      <c r="G11" s="4" t="e">
        <f>#REF!</f>
        <v>#REF!</v>
      </c>
    </row>
    <row r="12" spans="1:7" ht="14.25" customHeight="1" x14ac:dyDescent="0.2">
      <c r="B12" s="2" t="s">
        <v>23</v>
      </c>
      <c r="G12" s="4" t="e">
        <f>#REF!</f>
        <v>#REF!</v>
      </c>
    </row>
    <row r="13" spans="1:7" ht="14.25" hidden="1" customHeight="1" x14ac:dyDescent="0.2">
      <c r="B13" s="2" t="s">
        <v>222</v>
      </c>
      <c r="G13" s="4" t="e">
        <f>#REF!</f>
        <v>#REF!</v>
      </c>
    </row>
    <row r="14" spans="1:7" ht="14.25" hidden="1" customHeight="1" x14ac:dyDescent="0.2">
      <c r="B14" s="2" t="s">
        <v>24</v>
      </c>
      <c r="G14" s="4" t="e">
        <f>#REF!</f>
        <v>#REF!</v>
      </c>
    </row>
    <row r="15" spans="1:7" ht="14.25" hidden="1" customHeight="1" x14ac:dyDescent="0.2">
      <c r="B15" s="2" t="s">
        <v>25</v>
      </c>
      <c r="G15" s="4" t="e">
        <f>#REF!</f>
        <v>#REF!</v>
      </c>
    </row>
    <row r="16" spans="1:7" ht="14.25" hidden="1" customHeight="1" x14ac:dyDescent="0.2">
      <c r="B16" s="2" t="s">
        <v>26</v>
      </c>
      <c r="G16" s="4" t="e">
        <f>#REF!</f>
        <v>#REF!</v>
      </c>
    </row>
    <row r="17" spans="1:26" ht="14.25" customHeight="1" x14ac:dyDescent="0.2">
      <c r="B17" s="2" t="s">
        <v>27</v>
      </c>
      <c r="G17" s="4" t="e">
        <f>#REF!</f>
        <v>#REF!</v>
      </c>
    </row>
    <row r="18" spans="1:26" ht="14.25" customHeight="1" x14ac:dyDescent="0.2">
      <c r="B18" s="2" t="s">
        <v>28</v>
      </c>
      <c r="G18" s="4" t="e">
        <f>#REF!</f>
        <v>#REF!</v>
      </c>
    </row>
    <row r="19" spans="1:26" ht="14.25" hidden="1" customHeight="1" x14ac:dyDescent="0.2">
      <c r="B19" s="2" t="s">
        <v>29</v>
      </c>
      <c r="G19" s="4" t="e">
        <f>#REF!</f>
        <v>#REF!</v>
      </c>
    </row>
    <row r="20" spans="1:26" ht="14.25" hidden="1" customHeight="1" x14ac:dyDescent="0.2">
      <c r="B20" s="2" t="s">
        <v>30</v>
      </c>
      <c r="G20" s="4" t="e">
        <f>#REF!</f>
        <v>#REF!</v>
      </c>
    </row>
    <row r="21" spans="1:26" ht="14.25" hidden="1" customHeight="1" x14ac:dyDescent="0.2">
      <c r="B21" s="2" t="s">
        <v>31</v>
      </c>
      <c r="G21" s="4" t="e">
        <f>#REF!</f>
        <v>#REF!</v>
      </c>
    </row>
    <row r="22" spans="1:26" ht="14.25" hidden="1" customHeight="1" x14ac:dyDescent="0.2">
      <c r="B22" s="2" t="s">
        <v>32</v>
      </c>
      <c r="G22" s="4" t="e">
        <f>#REF!</f>
        <v>#REF!</v>
      </c>
    </row>
    <row r="23" spans="1:26" ht="14.25" hidden="1" customHeight="1" x14ac:dyDescent="0.2">
      <c r="B23" s="2" t="s">
        <v>33</v>
      </c>
      <c r="G23" s="4" t="e">
        <f>#REF!</f>
        <v>#REF!</v>
      </c>
    </row>
    <row r="24" spans="1:26" ht="14.25" hidden="1" customHeight="1" x14ac:dyDescent="0.2">
      <c r="B24" s="2" t="s">
        <v>34</v>
      </c>
      <c r="G24" s="4" t="e">
        <f>#REF!</f>
        <v>#REF!</v>
      </c>
    </row>
    <row r="25" spans="1:26" ht="14.25" customHeight="1" x14ac:dyDescent="0.2">
      <c r="B25" s="2" t="s">
        <v>223</v>
      </c>
      <c r="G25" s="4" t="e">
        <f>#REF!</f>
        <v>#REF!</v>
      </c>
    </row>
    <row r="26" spans="1:26" ht="14.25" customHeight="1" x14ac:dyDescent="0.2">
      <c r="A26" s="2" t="s">
        <v>36</v>
      </c>
      <c r="G26" s="3" t="e">
        <f>SUM(G11:G25)</f>
        <v>#REF!</v>
      </c>
    </row>
    <row r="27" spans="1:26" ht="14.25" customHeight="1" x14ac:dyDescent="0.2">
      <c r="A27" s="37" t="s">
        <v>37</v>
      </c>
      <c r="B27" s="37"/>
      <c r="C27" s="37"/>
      <c r="D27" s="37"/>
      <c r="E27" s="37"/>
      <c r="F27" s="37"/>
      <c r="G27" s="39" t="e">
        <f>G9+G26</f>
        <v>#REF!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4.25" customHeight="1" x14ac:dyDescent="0.2">
      <c r="G28" s="4"/>
    </row>
    <row r="29" spans="1:26" ht="14.25" customHeight="1" x14ac:dyDescent="0.2">
      <c r="A29" s="1" t="s">
        <v>224</v>
      </c>
      <c r="G29" s="4"/>
    </row>
    <row r="30" spans="1:26" ht="14.25" customHeight="1" x14ac:dyDescent="0.2">
      <c r="A30" s="1"/>
      <c r="G30" s="47" t="s">
        <v>0</v>
      </c>
    </row>
    <row r="31" spans="1:26" ht="14.25" customHeight="1" x14ac:dyDescent="0.2">
      <c r="A31" s="2" t="s">
        <v>1</v>
      </c>
      <c r="G31" s="3" t="e">
        <f>#REF!</f>
        <v>#REF!</v>
      </c>
    </row>
    <row r="32" spans="1:26" ht="14.25" customHeight="1" x14ac:dyDescent="0.2">
      <c r="G32" s="4"/>
    </row>
    <row r="33" spans="1:7" ht="14.25" customHeight="1" x14ac:dyDescent="0.2">
      <c r="A33" s="2" t="s">
        <v>2</v>
      </c>
      <c r="G33" s="4"/>
    </row>
    <row r="34" spans="1:7" ht="14.25" customHeight="1" x14ac:dyDescent="0.2">
      <c r="B34" s="2" t="s">
        <v>3</v>
      </c>
      <c r="G34" s="4" t="e">
        <f>#REF!</f>
        <v>#REF!</v>
      </c>
    </row>
    <row r="35" spans="1:7" ht="14.25" hidden="1" customHeight="1" x14ac:dyDescent="0.2">
      <c r="B35" s="2" t="s">
        <v>4</v>
      </c>
      <c r="G35" s="4" t="e">
        <f>#REF!</f>
        <v>#REF!</v>
      </c>
    </row>
    <row r="36" spans="1:7" ht="14.25" hidden="1" customHeight="1" x14ac:dyDescent="0.2">
      <c r="B36" s="2" t="s">
        <v>5</v>
      </c>
      <c r="G36" s="4" t="e">
        <f>#REF!</f>
        <v>#REF!</v>
      </c>
    </row>
    <row r="37" spans="1:7" ht="14.25" customHeight="1" x14ac:dyDescent="0.2">
      <c r="B37" s="2" t="s">
        <v>6</v>
      </c>
      <c r="G37" s="4" t="e">
        <f>#REF!</f>
        <v>#REF!</v>
      </c>
    </row>
    <row r="38" spans="1:7" ht="14.25" hidden="1" customHeight="1" x14ac:dyDescent="0.2">
      <c r="B38" s="2" t="s">
        <v>7</v>
      </c>
      <c r="G38" s="4" t="e">
        <f>#REF!</f>
        <v>#REF!</v>
      </c>
    </row>
    <row r="39" spans="1:7" ht="14.25" customHeight="1" x14ac:dyDescent="0.2">
      <c r="B39" s="2" t="s">
        <v>8</v>
      </c>
      <c r="G39" s="4" t="e">
        <f>#REF!</f>
        <v>#REF!</v>
      </c>
    </row>
    <row r="40" spans="1:7" ht="14.25" hidden="1" customHeight="1" x14ac:dyDescent="0.2">
      <c r="B40" s="2" t="s">
        <v>9</v>
      </c>
      <c r="G40" s="4" t="e">
        <f>#REF!</f>
        <v>#REF!</v>
      </c>
    </row>
    <row r="41" spans="1:7" ht="14.25" customHeight="1" x14ac:dyDescent="0.2">
      <c r="G41" s="3" t="e">
        <f>SUM(G34:G40)</f>
        <v>#REF!</v>
      </c>
    </row>
    <row r="42" spans="1:7" ht="14.25" customHeight="1" x14ac:dyDescent="0.2">
      <c r="A42" s="2" t="s">
        <v>10</v>
      </c>
      <c r="G42" s="4"/>
    </row>
    <row r="43" spans="1:7" ht="14.25" customHeight="1" x14ac:dyDescent="0.2">
      <c r="B43" s="2" t="s">
        <v>11</v>
      </c>
      <c r="G43" s="4" t="e">
        <f>#REF!</f>
        <v>#REF!</v>
      </c>
    </row>
    <row r="44" spans="1:7" ht="14.25" customHeight="1" x14ac:dyDescent="0.2">
      <c r="B44" s="2" t="s">
        <v>40</v>
      </c>
      <c r="G44" s="4" t="e">
        <f>#REF!</f>
        <v>#REF!</v>
      </c>
    </row>
    <row r="45" spans="1:7" ht="14.25" customHeight="1" x14ac:dyDescent="0.2">
      <c r="G45" s="3" t="e">
        <f>SUM(G43:G44)</f>
        <v>#REF!</v>
      </c>
    </row>
    <row r="46" spans="1:7" ht="14.25" customHeight="1" x14ac:dyDescent="0.2">
      <c r="A46" s="2" t="s">
        <v>12</v>
      </c>
      <c r="G46" s="3" t="e">
        <f>G41+G45</f>
        <v>#REF!</v>
      </c>
    </row>
    <row r="47" spans="1:7" ht="14.25" customHeight="1" x14ac:dyDescent="0.2">
      <c r="G47" s="4"/>
    </row>
    <row r="48" spans="1:7" ht="14.25" customHeight="1" x14ac:dyDescent="0.2">
      <c r="A48" s="1" t="s">
        <v>13</v>
      </c>
      <c r="B48" s="1"/>
      <c r="C48" s="1"/>
      <c r="G48" s="39" t="e">
        <f>G31+G46</f>
        <v>#REF!</v>
      </c>
    </row>
    <row r="49" spans="1:7" ht="14.25" customHeight="1" x14ac:dyDescent="0.2">
      <c r="G49" s="4"/>
    </row>
    <row r="50" spans="1:7" ht="14.25" customHeight="1" x14ac:dyDescent="0.2">
      <c r="A50" s="1" t="s">
        <v>14</v>
      </c>
      <c r="G50" s="4"/>
    </row>
    <row r="51" spans="1:7" ht="14.25" customHeight="1" x14ac:dyDescent="0.2">
      <c r="A51" s="2" t="s">
        <v>15</v>
      </c>
      <c r="G51" s="4" t="e">
        <f>#REF!</f>
        <v>#REF!</v>
      </c>
    </row>
    <row r="52" spans="1:7" ht="14.25" customHeight="1" x14ac:dyDescent="0.2">
      <c r="A52" s="2" t="s">
        <v>14</v>
      </c>
      <c r="G52" s="4" t="e">
        <f>#REF!</f>
        <v>#REF!</v>
      </c>
    </row>
    <row r="53" spans="1:7" ht="14.25" customHeight="1" x14ac:dyDescent="0.2">
      <c r="G53" s="39" t="e">
        <f>SUM(G51:G52)</f>
        <v>#REF!</v>
      </c>
    </row>
    <row r="54" spans="1:7" ht="14.25" customHeight="1" x14ac:dyDescent="0.2">
      <c r="G54" s="4"/>
    </row>
    <row r="55" spans="1:7" ht="14.25" customHeight="1" x14ac:dyDescent="0.2"/>
    <row r="56" spans="1:7" ht="14.25" customHeight="1" x14ac:dyDescent="0.2"/>
    <row r="57" spans="1:7" ht="14.25" customHeight="1" x14ac:dyDescent="0.2"/>
    <row r="58" spans="1:7" ht="14.25" customHeight="1" x14ac:dyDescent="0.2"/>
    <row r="59" spans="1:7" ht="14.25" customHeight="1" x14ac:dyDescent="0.2"/>
    <row r="60" spans="1:7" ht="14.25" customHeight="1" x14ac:dyDescent="0.2"/>
    <row r="61" spans="1:7" ht="14.25" customHeight="1" x14ac:dyDescent="0.2"/>
    <row r="62" spans="1:7" ht="14.25" customHeight="1" x14ac:dyDescent="0.2"/>
    <row r="63" spans="1:7" ht="14.25" customHeight="1" x14ac:dyDescent="0.2"/>
    <row r="64" spans="1:7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1000"/>
  <sheetViews>
    <sheetView workbookViewId="0"/>
  </sheetViews>
  <sheetFormatPr baseColWidth="10" defaultColWidth="14.5" defaultRowHeight="15" customHeight="1" x14ac:dyDescent="0.2"/>
  <cols>
    <col min="1" max="26" width="8" customWidth="1"/>
  </cols>
  <sheetData>
    <row r="1" spans="1:1" ht="14.25" customHeight="1" x14ac:dyDescent="0.2">
      <c r="A1" s="37" t="s">
        <v>155</v>
      </c>
    </row>
    <row r="2" spans="1:1" ht="14.25" customHeight="1" x14ac:dyDescent="0.2">
      <c r="A2" s="37" t="s">
        <v>225</v>
      </c>
    </row>
    <row r="3" spans="1:1" ht="14.25" customHeight="1" x14ac:dyDescent="0.2"/>
    <row r="4" spans="1:1" ht="14.25" customHeight="1" x14ac:dyDescent="0.2">
      <c r="A4" s="1" t="s">
        <v>220</v>
      </c>
    </row>
    <row r="5" spans="1:1" ht="14.25" customHeight="1" x14ac:dyDescent="0.2">
      <c r="A5" s="2" t="s">
        <v>226</v>
      </c>
    </row>
    <row r="6" spans="1:1" ht="14.25" customHeight="1" x14ac:dyDescent="0.2">
      <c r="A6" s="2" t="s">
        <v>227</v>
      </c>
    </row>
    <row r="7" spans="1:1" ht="14.25" customHeight="1" x14ac:dyDescent="0.2">
      <c r="A7" s="2" t="s">
        <v>228</v>
      </c>
    </row>
    <row r="8" spans="1:1" ht="14.25" customHeight="1" x14ac:dyDescent="0.2">
      <c r="A8" s="2" t="s">
        <v>229</v>
      </c>
    </row>
    <row r="9" spans="1:1" ht="14.25" customHeight="1" x14ac:dyDescent="0.2">
      <c r="A9" s="2" t="s">
        <v>230</v>
      </c>
    </row>
    <row r="10" spans="1:1" ht="14.25" customHeight="1" x14ac:dyDescent="0.2"/>
    <row r="11" spans="1:1" ht="14.25" customHeight="1" x14ac:dyDescent="0.2">
      <c r="A11" s="2" t="s">
        <v>231</v>
      </c>
    </row>
    <row r="12" spans="1:1" ht="14.25" customHeight="1" x14ac:dyDescent="0.2">
      <c r="A12" s="2" t="s">
        <v>232</v>
      </c>
    </row>
    <row r="13" spans="1:1" ht="14.25" customHeight="1" x14ac:dyDescent="0.2"/>
    <row r="14" spans="1:1" ht="14.25" customHeight="1" x14ac:dyDescent="0.2">
      <c r="A14" s="37" t="s">
        <v>233</v>
      </c>
    </row>
    <row r="15" spans="1:1" ht="14.25" customHeight="1" x14ac:dyDescent="0.2">
      <c r="A15" s="2" t="s">
        <v>234</v>
      </c>
    </row>
    <row r="16" spans="1:1" ht="14.25" customHeight="1" x14ac:dyDescent="0.2">
      <c r="A16" s="2" t="s">
        <v>235</v>
      </c>
    </row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100a14-afa4-4704-a0ac-42dbc8d2d184" xsi:nil="true"/>
    <lcf76f155ced4ddcb4097134ff3c332f xmlns="32983e72-4a21-4ae8-b879-21784c294bfc">
      <Terms xmlns="http://schemas.microsoft.com/office/infopath/2007/PartnerControls"/>
    </lcf76f155ced4ddcb4097134ff3c332f>
    <SharedWithUsers xmlns="73100a14-afa4-4704-a0ac-42dbc8d2d184">
      <UserInfo>
        <DisplayName>VC Venta Chairman</DisplayName>
        <AccountId>12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D369075A96E47BCB294D33E1F2E51" ma:contentTypeVersion="15" ma:contentTypeDescription="Create a new document." ma:contentTypeScope="" ma:versionID="3f729f8ca6f3104bce193cd603c02519">
  <xsd:schema xmlns:xsd="http://www.w3.org/2001/XMLSchema" xmlns:xs="http://www.w3.org/2001/XMLSchema" xmlns:p="http://schemas.microsoft.com/office/2006/metadata/properties" xmlns:ns2="32983e72-4a21-4ae8-b879-21784c294bfc" xmlns:ns3="73100a14-afa4-4704-a0ac-42dbc8d2d184" targetNamespace="http://schemas.microsoft.com/office/2006/metadata/properties" ma:root="true" ma:fieldsID="c7d5566054cb5e7f4786f6b0f1f4fe0d" ns2:_="" ns3:_="">
    <xsd:import namespace="32983e72-4a21-4ae8-b879-21784c294bfc"/>
    <xsd:import namespace="73100a14-afa4-4704-a0ac-42dbc8d2d1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83e72-4a21-4ae8-b879-21784c294b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10f9255-2d35-455a-9634-699e7900d0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00a14-afa4-4704-a0ac-42dbc8d2d18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742d597-7315-4fb0-a7a4-374c602e986a}" ma:internalName="TaxCatchAll" ma:showField="CatchAllData" ma:web="73100a14-afa4-4704-a0ac-42dbc8d2d1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51B1F3-2637-4DF8-9AA0-620FD51A66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844897-2182-4C63-92C5-9603AA5FBD46}">
  <ds:schemaRefs>
    <ds:schemaRef ds:uri="http://schemas.microsoft.com/office/2006/metadata/properties"/>
    <ds:schemaRef ds:uri="http://schemas.microsoft.com/office/infopath/2007/PartnerControls"/>
    <ds:schemaRef ds:uri="73100a14-afa4-4704-a0ac-42dbc8d2d184"/>
    <ds:schemaRef ds:uri="32983e72-4a21-4ae8-b879-21784c294bfc"/>
  </ds:schemaRefs>
</ds:datastoreItem>
</file>

<file path=customXml/itemProps3.xml><?xml version="1.0" encoding="utf-8"?>
<ds:datastoreItem xmlns:ds="http://schemas.openxmlformats.org/officeDocument/2006/customXml" ds:itemID="{21C0390E-2B40-4700-999A-8F271AA02D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983e72-4a21-4ae8-b879-21784c294bfc"/>
    <ds:schemaRef ds:uri="73100a14-afa4-4704-a0ac-42dbc8d2d1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Kit Inventory Sep 2020</vt:lpstr>
      <vt:lpstr>Kit Inventory Sep 2019</vt:lpstr>
      <vt:lpstr>Final PL and BS</vt:lpstr>
      <vt:lpstr>Activities</vt:lpstr>
      <vt:lpstr>Commentary</vt:lpstr>
      <vt:lpstr>Interim PL and BS</vt:lpstr>
      <vt:lpstr>Interim Accts Notes</vt:lpstr>
      <vt:lpstr>Activities!Print_Area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cquail</dc:creator>
  <cp:keywords/>
  <dc:description/>
  <cp:lastModifiedBy>steve walters</cp:lastModifiedBy>
  <cp:revision/>
  <dcterms:created xsi:type="dcterms:W3CDTF">2011-01-18T17:38:31Z</dcterms:created>
  <dcterms:modified xsi:type="dcterms:W3CDTF">2024-11-19T10:37:37Z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0x010100121D369075A96E47BCB294D33E1F2E51</vt:lpwstr>
  </property>
  <property fmtid="{D5CDD505-2E9C-101B-9397-08002B2CF9AE}" pid="3" name="MediaServiceImageTags">
    <vt:lpwstr/>
  </property>
</Properties>
</file>